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Win11Pro\Desktop\เอกสารงบรับตรง ปี 70\เอกสารหลักย่อย+แผนการใช้จ่างเงิน ปี 70\"/>
    </mc:Choice>
  </mc:AlternateContent>
  <xr:revisionPtr revIDLastSave="0" documentId="8_{29570E23-B1ED-4431-A239-83A00C4DB9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 sheet" sheetId="1" r:id="rId1"/>
    <sheet name="พรบ70" sheetId="11" r:id="rId2"/>
    <sheet name="หลักรองย่อย1" sheetId="8" r:id="rId3"/>
    <sheet name="หลักรองย่อย2" sheetId="9" r:id="rId4"/>
    <sheet name="หลักรองย่อย3" sheetId="10" r:id="rId5"/>
    <sheet name="เงินนอกงบประมาณ" sheetId="3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13" i="1"/>
  <c r="J52" i="1" l="1"/>
  <c r="U54" i="1"/>
  <c r="Q54" i="1"/>
  <c r="M54" i="1"/>
  <c r="I54" i="1"/>
  <c r="V54" i="1" s="1"/>
  <c r="H69" i="1"/>
  <c r="D60" i="1"/>
  <c r="E54" i="1" l="1"/>
  <c r="F68" i="1"/>
  <c r="G68" i="1"/>
  <c r="H68" i="1"/>
  <c r="J68" i="1"/>
  <c r="K68" i="1"/>
  <c r="L68" i="1"/>
  <c r="N68" i="1"/>
  <c r="O68" i="1"/>
  <c r="P68" i="1"/>
  <c r="R68" i="1"/>
  <c r="S68" i="1"/>
  <c r="T68" i="1"/>
  <c r="D68" i="1"/>
  <c r="J45" i="1" l="1"/>
  <c r="J44" i="1" s="1"/>
  <c r="D45" i="1"/>
  <c r="D44" i="1" s="1"/>
  <c r="D52" i="1"/>
  <c r="U56" i="1"/>
  <c r="Q56" i="1"/>
  <c r="M56" i="1"/>
  <c r="I56" i="1"/>
  <c r="U55" i="1"/>
  <c r="Q55" i="1"/>
  <c r="M55" i="1"/>
  <c r="I55" i="1"/>
  <c r="U53" i="1"/>
  <c r="Q53" i="1"/>
  <c r="M53" i="1"/>
  <c r="I53" i="1"/>
  <c r="U49" i="1"/>
  <c r="Q49" i="1"/>
  <c r="M49" i="1"/>
  <c r="I49" i="1"/>
  <c r="U48" i="1"/>
  <c r="Q48" i="1"/>
  <c r="M48" i="1"/>
  <c r="I48" i="1"/>
  <c r="V56" i="1" l="1"/>
  <c r="V55" i="1"/>
  <c r="E55" i="1"/>
  <c r="E49" i="1"/>
  <c r="V49" i="1"/>
  <c r="E56" i="1"/>
  <c r="E53" i="1"/>
  <c r="E48" i="1"/>
  <c r="V48" i="1"/>
  <c r="V53" i="1"/>
  <c r="D8" i="10" l="1"/>
  <c r="D7" i="10"/>
  <c r="D6" i="10" s="1"/>
  <c r="D50" i="9"/>
  <c r="D49" i="9" s="1"/>
  <c r="D48" i="9" s="1"/>
  <c r="D8" i="9" s="1"/>
  <c r="D7" i="9" s="1"/>
  <c r="D6" i="9" s="1"/>
  <c r="D41" i="9"/>
  <c r="D40" i="9"/>
  <c r="D39" i="9"/>
  <c r="D32" i="9"/>
  <c r="D31" i="9"/>
  <c r="D30" i="9"/>
  <c r="D11" i="9"/>
  <c r="D10" i="9"/>
  <c r="D9" i="9"/>
  <c r="D59" i="8" l="1"/>
  <c r="D58" i="8"/>
  <c r="D57" i="8"/>
  <c r="D50" i="8"/>
  <c r="D49" i="8"/>
  <c r="D48" i="8"/>
  <c r="D46" i="8"/>
  <c r="D43" i="8"/>
  <c r="D42" i="8"/>
  <c r="D38" i="8"/>
  <c r="D37" i="8" s="1"/>
  <c r="D36" i="8" s="1"/>
  <c r="D35" i="8" s="1"/>
  <c r="D34" i="8" s="1"/>
  <c r="D8" i="8" s="1"/>
  <c r="D7" i="8" s="1"/>
  <c r="D6" i="8" s="1"/>
  <c r="D28" i="8"/>
  <c r="D25" i="8"/>
  <c r="D18" i="8"/>
  <c r="D13" i="8"/>
  <c r="D11" i="8"/>
  <c r="D10" i="8"/>
  <c r="D9" i="8"/>
  <c r="N23" i="1" l="1"/>
  <c r="G23" i="1"/>
  <c r="U58" i="1"/>
  <c r="U57" i="1"/>
  <c r="U51" i="1"/>
  <c r="U50" i="1"/>
  <c r="U47" i="1"/>
  <c r="U46" i="1"/>
  <c r="Q58" i="1"/>
  <c r="Q57" i="1"/>
  <c r="Q51" i="1"/>
  <c r="Q50" i="1"/>
  <c r="Q47" i="1"/>
  <c r="Q46" i="1"/>
  <c r="M58" i="1"/>
  <c r="M57" i="1"/>
  <c r="M51" i="1"/>
  <c r="M50" i="1"/>
  <c r="M47" i="1"/>
  <c r="M46" i="1"/>
  <c r="I58" i="1"/>
  <c r="I57" i="1"/>
  <c r="I51" i="1"/>
  <c r="I50" i="1"/>
  <c r="I47" i="1"/>
  <c r="I46" i="1"/>
  <c r="F45" i="1"/>
  <c r="G45" i="1"/>
  <c r="H45" i="1"/>
  <c r="K45" i="1"/>
  <c r="L45" i="1"/>
  <c r="N45" i="1"/>
  <c r="N44" i="1" s="1"/>
  <c r="O45" i="1"/>
  <c r="P45" i="1"/>
  <c r="P44" i="1" s="1"/>
  <c r="P43" i="1" s="1"/>
  <c r="R45" i="1"/>
  <c r="S45" i="1"/>
  <c r="T45" i="1"/>
  <c r="N60" i="1"/>
  <c r="K60" i="1"/>
  <c r="J60" i="1"/>
  <c r="F60" i="1"/>
  <c r="T52" i="1"/>
  <c r="S52" i="1"/>
  <c r="R52" i="1"/>
  <c r="P52" i="1"/>
  <c r="O52" i="1"/>
  <c r="L52" i="1"/>
  <c r="K52" i="1"/>
  <c r="H52" i="1"/>
  <c r="G52" i="1"/>
  <c r="F52" i="1"/>
  <c r="M52" i="1" l="1"/>
  <c r="Q52" i="1"/>
  <c r="H44" i="1"/>
  <c r="H43" i="1" s="1"/>
  <c r="L44" i="1"/>
  <c r="L43" i="1" s="1"/>
  <c r="E50" i="1"/>
  <c r="G44" i="1"/>
  <c r="G43" i="1" s="1"/>
  <c r="E57" i="1"/>
  <c r="E52" i="1" s="1"/>
  <c r="F44" i="1"/>
  <c r="F43" i="1" s="1"/>
  <c r="Q45" i="1"/>
  <c r="S44" i="1"/>
  <c r="S43" i="1" s="1"/>
  <c r="D43" i="1"/>
  <c r="D42" i="1" s="1"/>
  <c r="K44" i="1"/>
  <c r="K43" i="1" s="1"/>
  <c r="U52" i="1"/>
  <c r="J43" i="1"/>
  <c r="I52" i="1"/>
  <c r="T44" i="1"/>
  <c r="T43" i="1" s="1"/>
  <c r="U45" i="1"/>
  <c r="O44" i="1"/>
  <c r="O43" i="1" s="1"/>
  <c r="M45" i="1"/>
  <c r="E46" i="1"/>
  <c r="E45" i="1" s="1"/>
  <c r="E44" i="1" s="1"/>
  <c r="N43" i="1"/>
  <c r="I45" i="1"/>
  <c r="R44" i="1"/>
  <c r="F23" i="1"/>
  <c r="M64" i="1"/>
  <c r="M65" i="1"/>
  <c r="M66" i="1"/>
  <c r="M63" i="1"/>
  <c r="I44" i="1" l="1"/>
  <c r="I43" i="1"/>
  <c r="Q43" i="1"/>
  <c r="Q44" i="1"/>
  <c r="M43" i="1"/>
  <c r="M44" i="1"/>
  <c r="U44" i="1"/>
  <c r="R43" i="1"/>
  <c r="U43" i="1" s="1"/>
  <c r="V50" i="1"/>
  <c r="V57" i="1"/>
  <c r="V58" i="1"/>
  <c r="V52" i="1"/>
  <c r="E58" i="1"/>
  <c r="V51" i="1"/>
  <c r="E51" i="1"/>
  <c r="U70" i="1"/>
  <c r="Q70" i="1"/>
  <c r="M70" i="1"/>
  <c r="I70" i="1"/>
  <c r="U69" i="1"/>
  <c r="U68" i="1" s="1"/>
  <c r="Q69" i="1"/>
  <c r="Q68" i="1" s="1"/>
  <c r="M69" i="1"/>
  <c r="M68" i="1" s="1"/>
  <c r="I69" i="1"/>
  <c r="I68" i="1" s="1"/>
  <c r="T67" i="1"/>
  <c r="S67" i="1"/>
  <c r="R67" i="1"/>
  <c r="P67" i="1"/>
  <c r="O67" i="1"/>
  <c r="N67" i="1"/>
  <c r="L67" i="1"/>
  <c r="K67" i="1"/>
  <c r="J67" i="1"/>
  <c r="H67" i="1"/>
  <c r="G67" i="1"/>
  <c r="F67" i="1"/>
  <c r="D67" i="1"/>
  <c r="D17" i="1" s="1"/>
  <c r="U65" i="1"/>
  <c r="Q65" i="1"/>
  <c r="I65" i="1"/>
  <c r="V65" i="1" s="1"/>
  <c r="U64" i="1"/>
  <c r="Q64" i="1"/>
  <c r="U63" i="1"/>
  <c r="Q63" i="1"/>
  <c r="I63" i="1"/>
  <c r="U62" i="1"/>
  <c r="Q62" i="1"/>
  <c r="M62" i="1"/>
  <c r="I62" i="1"/>
  <c r="T60" i="1"/>
  <c r="T59" i="1" s="1"/>
  <c r="S60" i="1"/>
  <c r="S59" i="1" s="1"/>
  <c r="R60" i="1"/>
  <c r="R59" i="1" s="1"/>
  <c r="P60" i="1"/>
  <c r="P59" i="1" s="1"/>
  <c r="O60" i="1"/>
  <c r="O59" i="1" s="1"/>
  <c r="N59" i="1"/>
  <c r="K59" i="1"/>
  <c r="J59" i="1"/>
  <c r="H60" i="1"/>
  <c r="H59" i="1" s="1"/>
  <c r="I66" i="1"/>
  <c r="V66" i="1" s="1"/>
  <c r="U61" i="1"/>
  <c r="Q61" i="1"/>
  <c r="M61" i="1"/>
  <c r="L60" i="1"/>
  <c r="L59" i="1" s="1"/>
  <c r="D59" i="1"/>
  <c r="T42" i="1"/>
  <c r="T17" i="1" s="1"/>
  <c r="S42" i="1"/>
  <c r="S17" i="1" s="1"/>
  <c r="P42" i="1"/>
  <c r="P17" i="1" s="1"/>
  <c r="O42" i="1"/>
  <c r="O17" i="1" s="1"/>
  <c r="L42" i="1"/>
  <c r="L17" i="1" s="1"/>
  <c r="K42" i="1"/>
  <c r="K17" i="1" s="1"/>
  <c r="H42" i="1"/>
  <c r="G42" i="1"/>
  <c r="G17" i="1" s="1"/>
  <c r="U41" i="1"/>
  <c r="Q41" i="1"/>
  <c r="M41" i="1"/>
  <c r="I41" i="1"/>
  <c r="U40" i="1"/>
  <c r="Q40" i="1"/>
  <c r="M40" i="1"/>
  <c r="I40" i="1"/>
  <c r="T39" i="1"/>
  <c r="S39" i="1"/>
  <c r="R39" i="1"/>
  <c r="P39" i="1"/>
  <c r="O39" i="1"/>
  <c r="N39" i="1"/>
  <c r="L39" i="1"/>
  <c r="K39" i="1"/>
  <c r="J39" i="1"/>
  <c r="H39" i="1"/>
  <c r="G39" i="1"/>
  <c r="F39" i="1"/>
  <c r="D39" i="1"/>
  <c r="U38" i="1"/>
  <c r="Q38" i="1"/>
  <c r="M38" i="1"/>
  <c r="I38" i="1"/>
  <c r="U37" i="1"/>
  <c r="Q37" i="1"/>
  <c r="M37" i="1"/>
  <c r="I37" i="1"/>
  <c r="U36" i="1"/>
  <c r="Q36" i="1"/>
  <c r="M36" i="1"/>
  <c r="I36" i="1"/>
  <c r="U35" i="1"/>
  <c r="Q35" i="1"/>
  <c r="M35" i="1"/>
  <c r="I35" i="1"/>
  <c r="U34" i="1"/>
  <c r="Q34" i="1"/>
  <c r="M34" i="1"/>
  <c r="I34" i="1"/>
  <c r="U33" i="1"/>
  <c r="Q33" i="1"/>
  <c r="M33" i="1"/>
  <c r="I33" i="1"/>
  <c r="T32" i="1"/>
  <c r="S32" i="1"/>
  <c r="R32" i="1"/>
  <c r="P32" i="1"/>
  <c r="O32" i="1"/>
  <c r="N32" i="1"/>
  <c r="L32" i="1"/>
  <c r="K32" i="1"/>
  <c r="J32" i="1"/>
  <c r="H32" i="1"/>
  <c r="G32" i="1"/>
  <c r="F32" i="1"/>
  <c r="D32" i="1"/>
  <c r="U31" i="1"/>
  <c r="Q31" i="1"/>
  <c r="M31" i="1"/>
  <c r="I31" i="1"/>
  <c r="U30" i="1"/>
  <c r="Q30" i="1"/>
  <c r="M30" i="1"/>
  <c r="I30" i="1"/>
  <c r="U29" i="1"/>
  <c r="Q29" i="1"/>
  <c r="M29" i="1"/>
  <c r="I29" i="1"/>
  <c r="V29" i="1" s="1"/>
  <c r="U28" i="1"/>
  <c r="Q28" i="1"/>
  <c r="M28" i="1"/>
  <c r="I28" i="1"/>
  <c r="U27" i="1"/>
  <c r="Q27" i="1"/>
  <c r="M27" i="1"/>
  <c r="I27" i="1"/>
  <c r="T26" i="1"/>
  <c r="S26" i="1"/>
  <c r="R26" i="1"/>
  <c r="P26" i="1"/>
  <c r="O26" i="1"/>
  <c r="N26" i="1"/>
  <c r="L26" i="1"/>
  <c r="K26" i="1"/>
  <c r="J26" i="1"/>
  <c r="H26" i="1"/>
  <c r="G26" i="1"/>
  <c r="F26" i="1"/>
  <c r="D26" i="1"/>
  <c r="U25" i="1"/>
  <c r="Q25" i="1"/>
  <c r="M25" i="1"/>
  <c r="I25" i="1"/>
  <c r="U24" i="1"/>
  <c r="Q24" i="1"/>
  <c r="M24" i="1"/>
  <c r="I24" i="1"/>
  <c r="T23" i="1"/>
  <c r="S23" i="1"/>
  <c r="R23" i="1"/>
  <c r="P23" i="1"/>
  <c r="O23" i="1"/>
  <c r="L23" i="1"/>
  <c r="K23" i="1"/>
  <c r="J23" i="1"/>
  <c r="H23" i="1"/>
  <c r="D23" i="1"/>
  <c r="U22" i="1"/>
  <c r="Q22" i="1"/>
  <c r="M22" i="1"/>
  <c r="I22" i="1"/>
  <c r="U20" i="1"/>
  <c r="Q20" i="1"/>
  <c r="M20" i="1"/>
  <c r="I20" i="1"/>
  <c r="H17" i="1" l="1"/>
  <c r="D19" i="1"/>
  <c r="E43" i="1"/>
  <c r="V30" i="1"/>
  <c r="E24" i="1"/>
  <c r="K19" i="1"/>
  <c r="K18" i="1" s="1"/>
  <c r="K16" i="1" s="1"/>
  <c r="L19" i="1"/>
  <c r="L18" i="1" s="1"/>
  <c r="L16" i="1" s="1"/>
  <c r="I26" i="1"/>
  <c r="M32" i="1"/>
  <c r="J19" i="1"/>
  <c r="J18" i="1" s="1"/>
  <c r="J16" i="1" s="1"/>
  <c r="E41" i="1"/>
  <c r="V46" i="1"/>
  <c r="O19" i="1"/>
  <c r="O18" i="1" s="1"/>
  <c r="O16" i="1" s="1"/>
  <c r="S19" i="1"/>
  <c r="S18" i="1" s="1"/>
  <c r="S16" i="1" s="1"/>
  <c r="N19" i="1"/>
  <c r="N18" i="1" s="1"/>
  <c r="N16" i="1" s="1"/>
  <c r="F19" i="1"/>
  <c r="F18" i="1" s="1"/>
  <c r="P19" i="1"/>
  <c r="P18" i="1" s="1"/>
  <c r="P16" i="1" s="1"/>
  <c r="G19" i="1"/>
  <c r="G18" i="1" s="1"/>
  <c r="R19" i="1"/>
  <c r="R18" i="1" s="1"/>
  <c r="R16" i="1" s="1"/>
  <c r="T19" i="1"/>
  <c r="T18" i="1" s="1"/>
  <c r="T16" i="1" s="1"/>
  <c r="H19" i="1"/>
  <c r="H18" i="1" s="1"/>
  <c r="H16" i="1" s="1"/>
  <c r="V47" i="1"/>
  <c r="I32" i="1"/>
  <c r="U67" i="1"/>
  <c r="Q32" i="1"/>
  <c r="E47" i="1"/>
  <c r="Q59" i="1"/>
  <c r="D18" i="1"/>
  <c r="V20" i="1"/>
  <c r="E22" i="1"/>
  <c r="V63" i="1"/>
  <c r="M26" i="1"/>
  <c r="I23" i="1"/>
  <c r="E38" i="1"/>
  <c r="E70" i="1"/>
  <c r="Q26" i="1"/>
  <c r="E63" i="1"/>
  <c r="J42" i="1"/>
  <c r="E69" i="1"/>
  <c r="E68" i="1" s="1"/>
  <c r="V22" i="1"/>
  <c r="E36" i="1"/>
  <c r="V40" i="1"/>
  <c r="V37" i="1"/>
  <c r="M39" i="1"/>
  <c r="V70" i="1"/>
  <c r="M21" i="1"/>
  <c r="V41" i="1"/>
  <c r="V62" i="1"/>
  <c r="E65" i="1"/>
  <c r="Q23" i="1"/>
  <c r="U32" i="1"/>
  <c r="U26" i="1"/>
  <c r="E33" i="1"/>
  <c r="V69" i="1"/>
  <c r="Q67" i="1"/>
  <c r="V36" i="1"/>
  <c r="U39" i="1"/>
  <c r="I67" i="1"/>
  <c r="E27" i="1"/>
  <c r="E40" i="1"/>
  <c r="V38" i="1"/>
  <c r="V34" i="1"/>
  <c r="I39" i="1"/>
  <c r="U23" i="1"/>
  <c r="E62" i="1"/>
  <c r="M67" i="1"/>
  <c r="Q21" i="1"/>
  <c r="E28" i="1"/>
  <c r="E31" i="1"/>
  <c r="M23" i="1"/>
  <c r="E35" i="1"/>
  <c r="Q39" i="1"/>
  <c r="Q66" i="1"/>
  <c r="Q60" i="1" s="1"/>
  <c r="V35" i="1"/>
  <c r="V33" i="1"/>
  <c r="E34" i="1"/>
  <c r="E37" i="1"/>
  <c r="V31" i="1"/>
  <c r="E29" i="1"/>
  <c r="V28" i="1"/>
  <c r="V27" i="1"/>
  <c r="E30" i="1"/>
  <c r="E25" i="1"/>
  <c r="V24" i="1"/>
  <c r="V25" i="1"/>
  <c r="M59" i="1"/>
  <c r="R42" i="1"/>
  <c r="U59" i="1"/>
  <c r="F59" i="1"/>
  <c r="U66" i="1"/>
  <c r="U60" i="1" s="1"/>
  <c r="U21" i="1"/>
  <c r="I21" i="1"/>
  <c r="M60" i="1"/>
  <c r="F16" i="1" l="1"/>
  <c r="U42" i="1"/>
  <c r="U17" i="1" s="1"/>
  <c r="R17" i="1"/>
  <c r="D16" i="1"/>
  <c r="D15" i="1" s="1"/>
  <c r="D14" i="1" s="1"/>
  <c r="D13" i="1" s="1"/>
  <c r="M42" i="1"/>
  <c r="M17" i="1" s="1"/>
  <c r="J17" i="1"/>
  <c r="V26" i="1"/>
  <c r="V32" i="1"/>
  <c r="U19" i="1"/>
  <c r="U18" i="1" s="1"/>
  <c r="U16" i="1" s="1"/>
  <c r="M19" i="1"/>
  <c r="M18" i="1" s="1"/>
  <c r="M16" i="1" s="1"/>
  <c r="V23" i="1"/>
  <c r="V68" i="1"/>
  <c r="I64" i="1"/>
  <c r="E23" i="1"/>
  <c r="Q19" i="1"/>
  <c r="Q18" i="1" s="1"/>
  <c r="Q16" i="1" s="1"/>
  <c r="I19" i="1"/>
  <c r="E67" i="1"/>
  <c r="V45" i="1"/>
  <c r="S15" i="1"/>
  <c r="S14" i="1" s="1"/>
  <c r="S13" i="1" s="1"/>
  <c r="T15" i="1"/>
  <c r="T14" i="1" s="1"/>
  <c r="T13" i="1" s="1"/>
  <c r="O15" i="1"/>
  <c r="O14" i="1" s="1"/>
  <c r="O13" i="1" s="1"/>
  <c r="L15" i="1"/>
  <c r="L14" i="1" s="1"/>
  <c r="L13" i="1" s="1"/>
  <c r="K15" i="1"/>
  <c r="K14" i="1" s="1"/>
  <c r="K13" i="1" s="1"/>
  <c r="P15" i="1"/>
  <c r="P14" i="1" s="1"/>
  <c r="P13" i="1" s="1"/>
  <c r="H15" i="1"/>
  <c r="H14" i="1" s="1"/>
  <c r="H13" i="1" s="1"/>
  <c r="E39" i="1"/>
  <c r="F42" i="1"/>
  <c r="E32" i="1"/>
  <c r="V39" i="1"/>
  <c r="E21" i="1"/>
  <c r="V21" i="1"/>
  <c r="V67" i="1"/>
  <c r="E26" i="1"/>
  <c r="E66" i="1"/>
  <c r="N42" i="1"/>
  <c r="I42" i="1" l="1"/>
  <c r="F17" i="1"/>
  <c r="Q42" i="1"/>
  <c r="Q17" i="1" s="1"/>
  <c r="N17" i="1"/>
  <c r="N15" i="1" s="1"/>
  <c r="N14" i="1" s="1"/>
  <c r="E64" i="1"/>
  <c r="V64" i="1"/>
  <c r="V43" i="1"/>
  <c r="M15" i="1"/>
  <c r="E19" i="1"/>
  <c r="E18" i="1" s="1"/>
  <c r="J15" i="1"/>
  <c r="J14" i="1" s="1"/>
  <c r="M14" i="1" s="1"/>
  <c r="M13" i="1" s="1"/>
  <c r="R15" i="1"/>
  <c r="R14" i="1" s="1"/>
  <c r="R13" i="1" s="1"/>
  <c r="U13" i="1" s="1"/>
  <c r="V44" i="1"/>
  <c r="F15" i="1"/>
  <c r="F14" i="1" s="1"/>
  <c r="F13" i="1" s="1"/>
  <c r="U15" i="1"/>
  <c r="I18" i="1"/>
  <c r="V19" i="1"/>
  <c r="E42" i="1" l="1"/>
  <c r="E17" i="1" s="1"/>
  <c r="I17" i="1"/>
  <c r="U14" i="1"/>
  <c r="J13" i="1"/>
  <c r="N13" i="1"/>
  <c r="Q14" i="1"/>
  <c r="Q13" i="1" s="1"/>
  <c r="Q15" i="1"/>
  <c r="V42" i="1"/>
  <c r="V18" i="1"/>
  <c r="G28" i="3"/>
  <c r="G24" i="3" s="1"/>
  <c r="F28" i="3"/>
  <c r="F24" i="3" s="1"/>
  <c r="E28" i="3"/>
  <c r="D28" i="3"/>
  <c r="D24" i="3" s="1"/>
  <c r="C28" i="3"/>
  <c r="B28" i="3"/>
  <c r="G25" i="3"/>
  <c r="F25" i="3"/>
  <c r="E25" i="3"/>
  <c r="D25" i="3"/>
  <c r="C25" i="3"/>
  <c r="B25" i="3"/>
  <c r="B24" i="3" s="1"/>
  <c r="G17" i="3"/>
  <c r="F17" i="3"/>
  <c r="E17" i="3"/>
  <c r="D17" i="3"/>
  <c r="C17" i="3"/>
  <c r="B17" i="3"/>
  <c r="G7" i="3"/>
  <c r="G16" i="3" s="1"/>
  <c r="F7" i="3"/>
  <c r="F16" i="3" s="1"/>
  <c r="E7" i="3"/>
  <c r="E16" i="3" s="1"/>
  <c r="D7" i="3"/>
  <c r="D16" i="3" s="1"/>
  <c r="C7" i="3"/>
  <c r="C16" i="3" s="1"/>
  <c r="C23" i="3" s="1"/>
  <c r="B7" i="3"/>
  <c r="B16" i="3" s="1"/>
  <c r="D23" i="3" l="1"/>
  <c r="D31" i="3" s="1"/>
  <c r="E23" i="3"/>
  <c r="F23" i="3"/>
  <c r="F31" i="3" s="1"/>
  <c r="G23" i="3"/>
  <c r="C24" i="3"/>
  <c r="C31" i="3" s="1"/>
  <c r="G31" i="3"/>
  <c r="B23" i="3"/>
  <c r="B31" i="3" s="1"/>
  <c r="E24" i="3"/>
  <c r="K8" i="1"/>
  <c r="V17" i="1"/>
  <c r="I8" i="1"/>
  <c r="M8" i="1"/>
  <c r="P7" i="1"/>
  <c r="G8" i="1"/>
  <c r="E31" i="3" l="1"/>
  <c r="R7" i="1"/>
  <c r="S7" i="1" s="1"/>
  <c r="Q7" i="1"/>
  <c r="G60" i="1"/>
  <c r="G59" i="1" s="1"/>
  <c r="G16" i="1" s="1"/>
  <c r="I61" i="1"/>
  <c r="E61" i="1" s="1"/>
  <c r="E60" i="1" s="1"/>
  <c r="E59" i="1" s="1"/>
  <c r="E16" i="1" l="1"/>
  <c r="E15" i="1" s="1"/>
  <c r="E14" i="1" s="1"/>
  <c r="E13" i="1" s="1"/>
  <c r="I59" i="1"/>
  <c r="I16" i="1" s="1"/>
  <c r="G15" i="1"/>
  <c r="G14" i="1" s="1"/>
  <c r="V61" i="1"/>
  <c r="I60" i="1"/>
  <c r="V60" i="1" s="1"/>
  <c r="I14" i="1" l="1"/>
  <c r="G13" i="1"/>
  <c r="V59" i="1"/>
  <c r="I7" i="1" l="1"/>
  <c r="I15" i="1"/>
  <c r="V16" i="1"/>
  <c r="M7" i="1"/>
  <c r="P6" i="1"/>
  <c r="K7" i="1"/>
  <c r="G7" i="1"/>
  <c r="V14" i="1"/>
  <c r="I13" i="1"/>
  <c r="V13" i="1" s="1"/>
  <c r="Q6" i="1" l="1"/>
  <c r="P5" i="1"/>
  <c r="R6" i="1"/>
  <c r="R5" i="1" s="1"/>
  <c r="V15" i="1"/>
  <c r="M6" i="1"/>
  <c r="G6" i="1"/>
  <c r="I6" i="1"/>
  <c r="K6" i="1"/>
  <c r="S6" i="1" l="1"/>
  <c r="S5" i="1" s="1"/>
</calcChain>
</file>

<file path=xl/sharedStrings.xml><?xml version="1.0" encoding="utf-8"?>
<sst xmlns="http://schemas.openxmlformats.org/spreadsheetml/2006/main" count="439" uniqueCount="211">
  <si>
    <t>สรุปเปรียบเทียบแผนการใช้จ่ายตามหลักเกณฑ์ สงป. กับข้อมูลของหน่วยงาน</t>
  </si>
  <si>
    <t>ประเภท</t>
  </si>
  <si>
    <t>ไตรมาส 1</t>
  </si>
  <si>
    <t>ไตรมาส 2</t>
  </si>
  <si>
    <t>ไตรมาส 3</t>
  </si>
  <si>
    <t>ไตรมาส 4</t>
  </si>
  <si>
    <t>เป้าหมาย</t>
  </si>
  <si>
    <t>ข้อมูลหน่วยงาน</t>
  </si>
  <si>
    <t>รวมทั้งสิ้น</t>
  </si>
  <si>
    <t>เงินอุดหนุนทั่วไป</t>
  </si>
  <si>
    <t>เงินอุดหนุนเฉพาะกิจ</t>
  </si>
  <si>
    <t>หน่วย : บาท</t>
  </si>
  <si>
    <t>กระทรวง - หน่วยงาน - ผลผลิต/โครงการ</t>
  </si>
  <si>
    <t>ปริมาณ</t>
  </si>
  <si>
    <t>งบประมาณ</t>
  </si>
  <si>
    <t xml:space="preserve"> กิจกรรม - รายการ</t>
  </si>
  <si>
    <t>จำนวน</t>
  </si>
  <si>
    <t>หน่วยนับ</t>
  </si>
  <si>
    <t>พรบ.</t>
  </si>
  <si>
    <t>รวมแผน</t>
  </si>
  <si>
    <t>ต.ค.</t>
  </si>
  <si>
    <t>พ.ย.</t>
  </si>
  <si>
    <t>ธ.ค.</t>
  </si>
  <si>
    <t>รวม</t>
  </si>
  <si>
    <t>ม.ค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</si>
  <si>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</si>
  <si>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</si>
  <si>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</si>
  <si>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</si>
  <si>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</si>
  <si>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</si>
  <si>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</si>
  <si>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</si>
  <si>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องค์กรปกครองส่วนท้องถิ่น</t>
  </si>
  <si>
    <t>ผลผลิต : ผลผลิตการจัดบริการสาธารณะ</t>
  </si>
  <si>
    <t>รวมเงินอุดหนุนทั่วไป</t>
  </si>
  <si>
    <t>รวมเงินอุดหนุนเฉพาะกิจ</t>
  </si>
  <si>
    <t>กิจกรรม : 1 การจัดบริการสาธารณะด้านการศึกษา</t>
  </si>
  <si>
    <t>งบรายจ่าย : งบเงินอุดหนุน</t>
  </si>
  <si>
    <t>ระดับที่ 1 : เงินอุดหนุนสำหรับสนับสนุนอาหารเสริม (นม)</t>
  </si>
  <si>
    <t>ระดับที่ 2 : ระดับปฐมวัย (อาหารเสริม (นม))</t>
  </si>
  <si>
    <t>ระดับที่ 2 : ระดับประถมศึกษา (อาหารเสริม (นม))</t>
  </si>
  <si>
    <t>ระดับที่ 1 : เงินอุดหนุนสำหรับสนับสนุนค่าใช้จ่ายในการจัดการศึกษาสำหรับศูนย์พัฒนาเด็กเล็ก</t>
  </si>
  <si>
    <t>ระดับที่ 2 : ค่าจัดการเรียนการสอน</t>
  </si>
  <si>
    <t>ระดับที่ 2 : ค่าเครื่องแบบนักเรียน</t>
  </si>
  <si>
    <t>ระดับที่ 2 : ค่าหนังสือเรียน</t>
  </si>
  <si>
    <t xml:space="preserve">ระดับที่ 2 : ค่าอุปกรณ์การเรียน </t>
  </si>
  <si>
    <t>ระดับที่ 2 : ค่ากิจกรรมพัฒนาคุณภาพผู้เรียน</t>
  </si>
  <si>
    <t>ระดับที่ 1 : เงินอุดหนุนสำหรับสนับสนุนศูนย์พัฒนาเด็กเล็ก</t>
  </si>
  <si>
    <t>ระดับที่ 1 : เงินอุดหนุนสำหรับสนับสนุนอาหารกลางวัน</t>
  </si>
  <si>
    <t>ระดับที่ 2 : ระดับปฐมวัย (อาหารกลางวัน)</t>
  </si>
  <si>
    <t>ระดับที่ 2 : ระดับประถมศึกษา (อาหารกลางวัน)</t>
  </si>
  <si>
    <t>กิจกรรม : 2 การจัดบริการสาธารณะด้านโครงสร้างพื้นฐาน</t>
  </si>
  <si>
    <t>ระดับที่ 1 : เงินอุดหนุนการปรับปรุงบำรุงรักษาถนน</t>
  </si>
  <si>
    <t>ระดับที่ 2 : ปรับปรุงถนนแอสฟัลติกคอนกรีต</t>
  </si>
  <si>
    <t>สถานะ</t>
  </si>
  <si>
    <t>กิจกรรม : 3 การจัดบริการสาธารณะด้านสังคม</t>
  </si>
  <si>
    <t>ระดับที่ 1 : เงินอุดหนุนการสงเคราะห์เบี้ยยังชีพผู้สูงอายุ</t>
  </si>
  <si>
    <t>ระดับที่ 1 : เงินอุดหนุนการสงเคราะห์เบี้ยยังชีพความพิการ</t>
  </si>
  <si>
    <t>ระดับที่ 1 : เงินอุดหนุนการสงเคราะห์เบี้ยยังชีพผู้ป่วยเอดส์</t>
  </si>
  <si>
    <t>ระดับที่ 1 : เงินอุดหนุนสำหรับขับเคลื่อนโครงการสัตว์ปลอดโรค คนปลอดภัยจากโรคพิษสุนัขบ้า ตามพระปณิธาน ศาสตราจารย์ ดร. 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</t>
  </si>
  <si>
    <t>ระดับที่ 1 : เงินอุดหนุนสำหรับสำรวจข้อมูลจำนวนสัตว์และขึ้นทะเบียนสัตว์ ตามโครงการสัตว์ปลอดโรค คนปลอดภัยจากโรคพิษสุนัขบ้า ตามพระปณิธาน ศาสตราจารย์ ดร. 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</t>
  </si>
  <si>
    <t>กิจกรรม : 4 การจัดบริการสาธารณะด้านการบริหารจัดการ</t>
  </si>
  <si>
    <t>ระดับที่ 1 : เงินอุดหนุนดำเนินการตามอำนาจหน้าที่และภารกิจถ่ายโอน</t>
  </si>
  <si>
    <t>เทศบาลตำบลบุณฑริก</t>
  </si>
  <si>
    <t>&lt;รวมกิจกรรม&gt; : 1 การจัดบริการสาธารณะด้านการศึกษา</t>
  </si>
  <si>
    <t>1. กิจกรรมหลัก : การจัดบริการสาธารณะด้านการศึกษา</t>
  </si>
  <si>
    <t>ระดับที่ 1 : เงินอุดหนุนสำหรับการจัดการศึกษาภาคบังคับ (เงินเดือนครู ค่าจ้างประจำ)</t>
  </si>
  <si>
    <t>อัตรา</t>
  </si>
  <si>
    <t>คน</t>
  </si>
  <si>
    <t>ระดับที่ 1 : เงินอุดหนุนสำหรับส่งเสริมศักยภาพการจัดการศึกษาท้องถิ่น (ค่าปัจจัยพื้นฐานสำหรับนักเรียนยากจน)</t>
  </si>
  <si>
    <t>ระดับที่ 1 : เงินอุดหนุนสำหรับส่งเสริมศักยภาพการจัดการศึกษาท้องถิ่น (ส่งเสริม พัฒนาการศึกษาและการประเมินผล)</t>
  </si>
  <si>
    <t>โรงเรียน</t>
  </si>
  <si>
    <t>ระดับที่ 1 : เงินอุดหนุนสำหรับการจัดการศึกษาตั้งแต่ระดับอนุบาลจนจบการศึกษาขั้นพื้นฐาน</t>
  </si>
  <si>
    <t>1. กิจกรรมหลัก : การจัดบริการสาธารณะด้านสังคม</t>
  </si>
  <si>
    <t>ตัว</t>
  </si>
  <si>
    <t>ระดับที่ 1 : เงินอุดหนุนสำหรับการดำเนินงานตามแนวทางโครงการพระราชดำริด้านสาธารณสุข</t>
  </si>
  <si>
    <t>แห่ง</t>
  </si>
  <si>
    <t>1. กิจกรรมหลัก : การจัดบริการสาธารณะด้านการบริหารจัดการ</t>
  </si>
  <si>
    <t/>
  </si>
  <si>
    <t>8. รายงานสถานะและแผนการใช้จ่ายเงินนอกงบประมาณ</t>
  </si>
  <si>
    <t>หน่วยงาน :</t>
  </si>
  <si>
    <t>หน่วย : ล้านบาท (ทศนิยม 4 ตำแหน่ง)</t>
  </si>
  <si>
    <t>สถานะการเงิน</t>
  </si>
  <si>
    <t>ปี 2566</t>
  </si>
  <si>
    <t>แผนการใช้จ่ายเงินนอกงบประมาณ</t>
  </si>
  <si>
    <t>ปี 2567</t>
  </si>
  <si>
    <t>ปี 2568</t>
  </si>
  <si>
    <t>ปี 2569</t>
  </si>
  <si>
    <t>ปี 2570</t>
  </si>
  <si>
    <t>ปี 2571</t>
  </si>
  <si>
    <t>1. เงินนอกงบประมาณสะสมคงเหลือยกมา</t>
  </si>
  <si>
    <t>2. รายได้ประเภทเงินนอกงบประมาณ</t>
  </si>
  <si>
    <t>2.1 เงินรายได้</t>
  </si>
  <si>
    <t>2.2 เงินที่รัฐบาลอุดหนุนหรือจัดสรรให้</t>
  </si>
  <si>
    <t>2.3 ทุนหมุนเวียน</t>
  </si>
  <si>
    <t>2.4 เงินช่วยเหลือจากต่างประเทศ</t>
  </si>
  <si>
    <t>2.5 เงินอุดหนุนและบริจาค</t>
  </si>
  <si>
    <t>2.6 เงินกู้ในประเทศ</t>
  </si>
  <si>
    <t>2.7 เงินกู้ต่างประเทศ</t>
  </si>
  <si>
    <t>2.8 อื่นๆ</t>
  </si>
  <si>
    <t>3. รวมเงินนอกงบประมาณทั้งสิ้น (1.+2.)</t>
  </si>
  <si>
    <t>4. นำไปสมทบกับงบประมาณ</t>
  </si>
  <si>
    <t>4.1 งบบุคลากร</t>
  </si>
  <si>
    <t>4.2 งบดำเนินงาน</t>
  </si>
  <si>
    <t>4.3 งบลงทุน</t>
  </si>
  <si>
    <t>4.4 งบเงินอุดหนุน</t>
  </si>
  <si>
    <t>4.5 งบรายจ่ายอื่น</t>
  </si>
  <si>
    <t>5. คงเหลือหลังหักเงินนำไปสมทบกับงบประมาณ (3.-4.)</t>
  </si>
  <si>
    <t>6. แผนการใช้จ่ายอื่น</t>
  </si>
  <si>
    <t>6.1 ภารกิจพื้นฐาน</t>
  </si>
  <si>
    <t>6.1.1 รายจ่ายประจำ</t>
  </si>
  <si>
    <t>6.1.2 รายจ่ายลงทุน</t>
  </si>
  <si>
    <t>6.2 ภารกิจเพื่อการพัฒนา</t>
  </si>
  <si>
    <t>6.2.1 รายจ่ายประจำ</t>
  </si>
  <si>
    <t>6.2.2 รายจ่ายลงทุน</t>
  </si>
  <si>
    <t>7. คงเหลือ (5.-6.)</t>
  </si>
  <si>
    <t>หมายเหตุ</t>
  </si>
  <si>
    <t>เทศบาลตำบลบุณฑริก อำเภอบุณฑริก จังหวัดอุบลราชธานี</t>
  </si>
  <si>
    <t>งบประมาณรายจ่าย</t>
  </si>
  <si>
    <t>บาท</t>
  </si>
  <si>
    <t>เงินนอกงบประมาณ*</t>
  </si>
  <si>
    <t>หมายเหตุ* เป็นจำนวนเงินนอกงบประมาณเฉพาะที่นำมาสมทบกับงบประมาณรายจ่าย</t>
  </si>
  <si>
    <t>1. รายละเอียดงบประมาณจำแนกตามแผนงาน และ ผลผลิต/โครงการ</t>
  </si>
  <si>
    <t>1.1 แผนงานยุทธศาสตร์ส่งเสริมการกระจายอำนาจให้แก่องค์กรปกครองส่วนท้องถิ่น</t>
  </si>
  <si>
    <t>1.1.1 ผลผลิตที่ 1 : ผลผลิตการจัดบริการสาธารณะ</t>
  </si>
  <si>
    <t xml:space="preserve">วัตถุประสงค์ : </t>
  </si>
  <si>
    <t>รายละเอียดงบประมาณจำแนกตามงบรายจ่าย</t>
  </si>
  <si>
    <t>1. งบเงินอุดหนุน</t>
  </si>
  <si>
    <t>1.1 เงินอุดหนุนทั่วไป</t>
  </si>
  <si>
    <t>1) ค่าใช้จ่ายบุคลากร</t>
  </si>
  <si>
    <t>2) ค่าใช้จ่ายดำเนินงาน</t>
  </si>
  <si>
    <t>3) เงินอุดหนุนดำเนินการตามอำนาจหน้าที่และภารกิจถ่ายโอน</t>
  </si>
  <si>
    <t>- เพื่อส่งเสริมและสนับสนุนองค์กรปกครองส่วนท้องถิ่นให้สามารถบริหารจัดการการจัดบริการสาธารณะได้อย่างมีประสิทธิภาพ</t>
  </si>
  <si>
    <t>ระดับที่ 1 : เงินอุดหนุนสำหรับการจัดการศึกษาภาคบังคับ(เงินเดือนครู ค่าจ้างประจำ)</t>
  </si>
  <si>
    <t xml:space="preserve"> </t>
  </si>
  <si>
    <t>งบประมณ</t>
  </si>
  <si>
    <t>ร้อยละ</t>
  </si>
  <si>
    <t>คงเหลืองบประมาณ</t>
  </si>
  <si>
    <t>งบประมาณทั้งหมด</t>
  </si>
  <si>
    <t>ประจำ</t>
  </si>
  <si>
    <t>ลงทุน</t>
  </si>
  <si>
    <t>&lt;รวมกิจกรรม&gt; : 2 การจัดบริการสาธารณะด้านโครงสร้างพื้นฐาน</t>
  </si>
  <si>
    <t>1. กิจกรรมหลัก : การจัดบริการสาธารณะด้านโครงสร้างพื้นฐาน</t>
  </si>
  <si>
    <t>สาย</t>
  </si>
  <si>
    <t>&lt;รวมกิจกรรม&gt; : 3 การจัดบริการสาธารณะด้านสังคม</t>
  </si>
  <si>
    <t>&lt;รวมกิจกรรม&gt; : 4 การจัดบริการสาธารณะด้านการบริหารจัดการ</t>
  </si>
  <si>
    <t>1.2 เงินอุดหนุนเฉพาะกิจ</t>
  </si>
  <si>
    <t>รวม 3 รายการ (รวม 3 หน่วย)</t>
  </si>
  <si>
    <r>
      <rPr>
        <b/>
        <u/>
        <sz val="18"/>
        <rFont val="TH SarabunPSK"/>
        <family val="2"/>
      </rPr>
      <t>สถานภาพการดำเนินงาน</t>
    </r>
    <r>
      <rPr>
        <b/>
        <sz val="18"/>
        <rFont val="TH SarabunPSK"/>
        <family val="2"/>
      </rPr>
      <t xml:space="preserve">
- A = ยังไม่ดำเนินการ
- B.1.1. = จ้างเหมา &gt;&gt; สำรวจออกแบบ  / กำหนดคุณลักษณะ spec
- B.1.2. = จ้างเหมา &gt;&gt; แบบรูปรายการ /tor แล้วเสร็จ /กำหนดราคากลาง
- B.1.3. = จ้างเหมา &gt;&gt; ประกาศประกวด /ประกาศจัดซื้อจัดจ้าง
- B.1.4.= จ้างเหมา &gt;&gt;  เปิดซอง /e-Auction ,e-market ,e-bidding 
- B.1.5.= จ้างเหมา &gt;&gt; อนุมัติ ผลการจัดซื้อ จัดจ้าง  (รอลงนามสัญญา)
- B.1.6.= จ้างเหมา &gt;&gt; ลงนามสัญญา
- B.2..1.=  งานดำเนินการเอง &gt;&gt;  กำลังสำรวจออกแบบ /กำหนดแผนดำเนินการ
- B.2.2 = งานดำเนินการเอง &gt;&gt;  มีแผนดำเนินการแล้ว
- C. =  เริ่มก่อสร้าง /เริ่มดำเนินการ
- D.1.1. = ยกเลิก-โอน &gt;&gt; โอนปลี่ยนแปลง สรก.
- D.1.2. = ยกเลิก-โอน &gt;&gt;  โอนเปลี่ยนแปลง สงป.
- D.1.3 = ยกเลิก-โอน &gt;&gt;  ยกเลิก
- D.2. = เหลือจ่าย - D.2.1 = เหลือจ่าย-โอน &gt;&gt; โอนเปลี่ยนแปลง สรก.
- D.2.2. = เหลือจ่าย-โอน &gt;&gt; โอนเปลี่ยนแปลง สงป.
</t>
    </r>
  </si>
  <si>
    <t>รายงานตรวจสอบการบันทึกเงิน จำแนกตามรายละเอียดกิจกรรม ประจำปีงบประมาณ พ.ศ. 2570</t>
  </si>
  <si>
    <t>ระดับที่ 1 : เงินอุดหนุนการก่อสร้างถนน</t>
  </si>
  <si>
    <t>ระดับที่ 2 : ถนนคอนกรีตเสริมเหล็ก</t>
  </si>
  <si>
    <t>ระดับที่ 3 : ก่อสร้างถนนคอนกรีตเสริมเหล็กทางหลวงท้องถิ่น อบ.ถ.31-024 สายซอยสิทธิมาตร กว้าง 4.00 เมตร ยาว 100.00 เมตร หนา 0.15 เมตร หรือมีพื้นที่ไม่น้อยกว่า 400.00 ตารางเมตร ชุมชนโนนสวรรค์ หมู่ที่ 2 ตำบลบัวงาม อำเภอบุณฑริก จังหวัดอุบลราชธานี</t>
  </si>
  <si>
    <t>สายทาง</t>
  </si>
  <si>
    <t>ระดับที่ 3 : ก่อสร้างถนนคอนกรีตเสริมเหล็กทางหลวงท้องถิ่น อบ.ถ.31-025 สาย ซอยแก้วมณีอุทิศ ขนาดกว้าง 4.00 เมตร ยาว 150.00 เมตร หนา 0.15 เมตร หรือมีพื้นที่ไม่น้อยกว่า 600.00 ตารางเมตร ชุมชนบัวงาม หมู่ที่ 1 ตำบลบัวงาม อำเภอบุณฑริก จังหวัดอุบลราชธานี</t>
  </si>
  <si>
    <t>ระดับที่ 3 : ก่อสร้างถนนคอนกรีตเสริมเหล็กทางหลวงท้องถิ่น อบ.ถ.31-033 สายซอยสุรมิตร ขนาดกว้าง 4.00 เมตร ยาว 200.00 เมตร หนา 0.15 เมตร หรือมีพื้นที่ไม่น้อยกว่า 800.00 ตารางเมตร ชุมชนโพนงาม หมู่ที่ 1 ตำบลโพนงาม อำเภอบุณฑริก จังหวัดอุบลราชธานี</t>
  </si>
  <si>
    <t>ระดับที่ 3 : ปรับปรุงผิวจราจรแอสฟัลคอนกรีตทางหลวงท้องถิ่น อบ.ถ.31 - 004 สายซอยบุญมีชัย ปริมาณงาน งานเสริมผิวจราจรแอสฟัลท์คอนกรีต กม.+0.00 ถึง กม.+0.080 ขนาดกว้าง 3.50 เมตร ยาว 80.00 เมตร หนา 0.05 เมตร และกม.+0.081 ถึง กม.+0.240 ขนาดกว้าง 4.00 เมตร ยาว 160.00 เมตร หนา 0.05 เมตร หรือมีพื้นที่ไม้น้อยกว่า 920.00 ตารางเมตร ชุมชนบัวงาม หมู่ที่ 1 ตำบลบัวงาม อำเภอบุณฑริก จังหวัดอุบลราชธานี</t>
  </si>
  <si>
    <t>ระดับที่ 3 : ปรับปรุงผิวจราจรแอสฟัลคอนกรีตทางหลวงท้องถิ่น อบ.ถ.31 - 016 สายซอยประปา ปริมาณงานเสริมผิวจราจรแอสฟัลท์คอนกรีต ขนาดกว้าง 6.00 เมตร ยาว 140.00 เมตร หนา 0.05 เมตร หรือมีพื้นที่ไม้น้อยกว่า 840.00 ตารางเมตร ชุมชนบัวงาม หมู่ที่ 1 ตำบลบัวงาม อำเภอบุณฑริก จังหวัดอุบลราชธานี</t>
  </si>
  <si>
    <t>ระดับที่ 1 : เงินอุดหนุนค่าครุภัณฑ์การจัดบริการสาธารณะด้านโครงสร้างพื้นฐานอื่นๆ</t>
  </si>
  <si>
    <t>ระดับที่ 2 : 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แบบบรรทุกน้ำ ตำบลบัวงาม อำเภอบุณฑริก จังหวัดอุบลราชธานี</t>
  </si>
  <si>
    <t>คัน</t>
  </si>
  <si>
    <t>1. การจัดบริการสาธารณะด้านการศึกษา</t>
  </si>
  <si>
    <t>1. เงินอุดหนุนสำหรับการจัดการศึกษาภาคบังคับ (เงินเดือนครู ค่าจ้างประจำ)</t>
  </si>
  <si>
    <t>2. เงินอุดหนุนสำหรับส่งเสริมศักยภาพการจัดการศึกษาท้องถิ่น (ค่าปัจจัยพื้นฐานสำหรับนักเรียนยากจน)</t>
  </si>
  <si>
    <t>3. เงินอุดหนุนสำหรับส่งเสริมศักยภาพการจัดการศึกษาท้องถิ่น (ส่งเสริม พัฒนาการศึกษาและการประเมินผล)</t>
  </si>
  <si>
    <t>4. ค่าจัดการเรียนการสอน</t>
  </si>
  <si>
    <t>5. ค่าเครื่องแบบนักเรียน</t>
  </si>
  <si>
    <t>6. ค่าหนังสือเรียน</t>
  </si>
  <si>
    <t>7. เงินอุดหนุนสำหรับสนับสนุนศูนย์พัฒนาเด็กเล็ก</t>
  </si>
  <si>
    <t>8. ระดับปฐมวัย (อาหารเสริม (นม))</t>
  </si>
  <si>
    <t xml:space="preserve">9. ค่าอุปกรณ์การเรียน </t>
  </si>
  <si>
    <t>10. ระดับประถมศึกษา (อาหารเสริม (นม))</t>
  </si>
  <si>
    <t>11. ค่ากิจกรรมพัฒนาคุณภาพผู้เรียน</t>
  </si>
  <si>
    <t>12. ค่าจัดการเรียนการสอน</t>
  </si>
  <si>
    <t>13. ค่าเครื่องแบบนักเรียน</t>
  </si>
  <si>
    <t>14. ค่าหนังสือเรียน</t>
  </si>
  <si>
    <t xml:space="preserve">15. ค่าอุปกรณ์การเรียน </t>
  </si>
  <si>
    <t>16. ค่ากิจกรรมพัฒนาคุณภาพผู้เรียน</t>
  </si>
  <si>
    <t>17. ระดับปฐมวัย (อาหารกลางวัน)</t>
  </si>
  <si>
    <t>18. ระดับประถมศึกษา (อาหารกลางวัน)</t>
  </si>
  <si>
    <t>1. การจัดบริการสาธารณะด้านโครงสร้างพื้นฐาน</t>
  </si>
  <si>
    <t>1. 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แบบบรรทุกน้ำ ตำบลบัวงาม อำเภอบุณฑริก จังหวัดอุบลราชธานี</t>
  </si>
  <si>
    <t>2. ก่อสร้างถนนคอนกรีตเสริมเหล็กทางหลวงท้องถิ่น อบ.ถ.31-024 สายซอยสิทธิมาตร กว้าง 4.00 เมตร ยาว 100.00 เมตร หนา 0.15 เมตร หรือมีพื้นที่ไม่น้อยกว่า 400.00 ตารางเมตร ชุมชนโนนสวรรค์ หมู่ที่ 2 ตำบลบัวงาม อำเภอบุณฑริก จังหวัดอุบลราชธานี</t>
  </si>
  <si>
    <t>1. การจัดบริการสาธารณะด้านสังคม</t>
  </si>
  <si>
    <t>1. เงินอุดหนุนการสงเคราะห์เบี้ยยังชีพผู้สูงอายุ</t>
  </si>
  <si>
    <t>2. เงินอุดหนุนการสงเคราะห์เบี้ยยังชีพความพิการ</t>
  </si>
  <si>
    <t>3. เงินอุดหนุนการสงเคราะห์เบี้ยยังชีพผู้ป่วยเอดส์</t>
  </si>
  <si>
    <t>4. เงินอุดหนุนสำหรับขับเคลื่อนโครงการสัตว์ปลอดโรค คนปลอดภัยจากโรคพิษสุนัขบ้า ตามพระปณิธาน ศาสตราจารย์ ดร. 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</t>
  </si>
  <si>
    <t>5. เงินอุดหนุนสำหรับสำรวจข้อมูลจำนวนสัตว์และขึ้นทะเบียนสัตว์ ตามโครงการสัตว์ปลอดโรค คนปลอดภัยจากโรคพิษสุนัขบ้า ตามพระปณิธาน ศาสตราจารย์ ดร. สมเด็จพระเจ้าน้องนางเธอ เจ้าฟ้าจุฬาภรณวลัยลักษณ์ อัครราชกุมารี กรมพระศรีสวางควัฒน วรขัตติยราชนารี</t>
  </si>
  <si>
    <t>6. เงินอุดหนุนสำหรับการดำเนินงานตามแนวทางโครงการพระราชดำริด้านสาธารณสุข</t>
  </si>
  <si>
    <t>1. การจัดบริการสาธารณะด้านการบริหารจัดการ</t>
  </si>
  <si>
    <t>1. เงินอุดหนุนดำเนินการตามอำนาจหน้าที่และภารกิจถ่ายโอน</t>
  </si>
  <si>
    <t>ข้อมูลการจัดทำแผนการปฎิบัติงานและแผนการใช้จ่ายงบประมาณรายจ่ายประจำปีงบประมาณ พ.ศ. 2570</t>
  </si>
  <si>
    <t>3. ก่อสร้างถนนคอนกรีตเสริมเหล็กทางหลวงท้องถิ่น อบ.ถ.31-025 สาย ซอยแก้วมณีอุทิศ ขนาดกว้าง 4.00 เมตร ยาว 150.00 เมตร หนา 0.15 เมตร หรือมีพื้นที่ไม่น้อยกว่า 600.00 ตารางเมตร ชุมชนบัวงาม หมู่ที่ 1 ตำบลบัวงาม อำเภอบุณฑริก จังหวัดอุบลราชธานี</t>
  </si>
  <si>
    <t>4. ก่อสร้างถนนคอนกรีตเสริมเหล็กทางหลวงท้องถิ่น อบ.ถ.31-033 สายซอยสุรมิตร ขนาดกว้าง 4.00 เมตร ยาว 200.00 เมตร หนา 0.15 เมตร หรือมีพื้นที่ไม่น้อยกว่า 800.00 ตารางเมตร ชุมชนโพนงาม หมู่ที่ 1 ตำบลโพนงาม อำเภอบุณฑริก จังหวัดอุบลราชธานี</t>
  </si>
  <si>
    <t>5. ปรับปรุงผิวจราจรแอสฟัลคอนกรีตทางหลวงท้องถิ่น อบ.ถ.31 - 004 สายซอยบุญมีชัย ปริมาณงาน งานเสริมผิวจราจรแอสฟัลท์คอนกรีต กม.+0.00 ถึง กม.+0.080 ขนาดกว้าง 3.50 เมตร ยาว 80.00 เมตร หนา 0.05 เมตร และกม.+0.081 ถึง กม.+0.240 ขนาดกว้าง 4.00 เมตร ยาว 160.00 เมตร หนา 0.05 เมตร หรือมีพื้นที่ไม้น้อยกว่า 920.00 ตารางเมตร ชุมชนบัวงาม หมู่ที่ 1 ตำบลบัวงาม อำเภอบุณฑริก จังหวัดอุบลราชธานี</t>
  </si>
  <si>
    <t>6. ปรับปรุงผิวจราจรแอสฟัลคอนกรีตทางหลวงท้องถิ่น อบ.ถ.31 - 016 สายซอยประปา ปริมาณงานเสริมผิวจราจรแอสฟัลท์คอนกรีต ขนาดกว้าง 6.00 เมตร ยาว 140.00 เมตร หนา 0.05 เมตร หรือมีพื้นที่ไม้น้อยกว่า 840.00 ตารางเมตร ชุมชนบัวงาม หมู่ที่ 1 ตำบลบัวงาม อำเภอบุณฑริก จังหวัดอุบลราชธานี</t>
  </si>
  <si>
    <t>การจัดบริการสาธารณะด้านการศึกษา</t>
  </si>
  <si>
    <t>การจัดบริการสาธารณะด้านโครงสร้างพื้นฐาน</t>
  </si>
  <si>
    <t>การจัดบริการสาธารณะด้านสังคม</t>
  </si>
  <si>
    <t>การจัดบริการสาธารณะด้านการบริหารจัดการ</t>
  </si>
  <si>
    <t>1) ค่าครุภัณฑ์</t>
  </si>
  <si>
    <t>(1) รถบรรทุก (ดีเซล) ขนาด 6 ตัน 6 ล้อ ปริมาตรกระบอกสูบ
ไม่ต่ำกว่า 6,000 ซีซี หรือกำลังเครื่องยนต์สูงสุดไม่ต่ำกว่า 170 กิโลวัตต์ 
แบบบรรทุกน้ำ ตำบลบัวงาม อำเภอบุณฑริก จังหวัดอุบลราชธานี 2 คัน</t>
  </si>
  <si>
    <t>2) ค่าที่ดิน/สิ่งก่อสร้าง</t>
  </si>
  <si>
    <t>(1) ค่าก่อสร้างทางและสะพานที่มีราคาต่อหน่วยต่ำกว่า 10 ล้านบาท</t>
  </si>
  <si>
    <t>(2) ค่าปรับปรุงทางและสะพานที่มีราคาต่อหน่วยต่ำกว่า 10 ล้านบาท</t>
  </si>
  <si>
    <t>รวม 2 รายการ (รวม 2 หน่วย)</t>
  </si>
  <si>
    <t>ระดับที่ 2 : ปรับปรุงถนนแอสฟัลคอนกรีต</t>
  </si>
  <si>
    <t>B.1.6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</si>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</sst>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#,##0_-;_-* &quot;-  &quot;_-;_-@_-"/>
    <numFmt numFmtId="165" formatCode="_-* #,##0.0000_-;\-#,##0_-;_-* &quot;-  &quot;_-;_-@_-"/>
    <numFmt numFmtId="166" formatCode="_-* #,##0.0000_-;\-* #,##0.0000_-;_-* &quot;-&quot;?_-;_-@_-"/>
    <numFmt numFmtId="167" formatCode="_-* #,##0.0000_-;\-#,##0.0000_-;_-* &quot;-  &quot;_-;_-@_-"/>
    <numFmt numFmtId="168" formatCode="_(* #,##0_);_(* \(#,##0\);_(* &quot;-&quot;_);_(@_)"/>
    <numFmt numFmtId="169" formatCode="_-* #,##0_0;\-#,##0_-;_-* &quot;- &quot;_-;_-@_-\l\l"/>
    <numFmt numFmtId="170" formatCode="_-* #,##0_-;\-* #,##0_-;_-* &quot;-&quot;??_-;_-@_-"/>
  </numFmts>
  <fonts count="34" x14ac:knownFonts="1">
    <font>
      <sz val="10"/>
      <color rgb="FF000000"/>
      <name val="Arial"/>
      <scheme val="minor"/>
    </font>
    <font>
      <sz val="10"/>
      <name val="Arial"/>
      <family val="2"/>
    </font>
    <font>
      <sz val="16"/>
      <name val="DilleniaUPC"/>
      <family val="1"/>
    </font>
    <font>
      <b/>
      <sz val="18"/>
      <name val="DilleniaUPC"/>
      <family val="1"/>
    </font>
    <font>
      <b/>
      <sz val="16"/>
      <name val="DilleniaUPC"/>
      <family val="1"/>
    </font>
    <font>
      <sz val="10"/>
      <name val="Arial"/>
      <family val="2"/>
    </font>
    <font>
      <b/>
      <sz val="20"/>
      <name val="DilleniaUPC"/>
      <family val="1"/>
    </font>
    <font>
      <sz val="18"/>
      <name val="DilleniaUPC"/>
      <family val="1"/>
    </font>
    <font>
      <b/>
      <sz val="18"/>
      <color theme="0"/>
      <name val="DilleniaUPC"/>
      <family val="1"/>
    </font>
    <font>
      <b/>
      <u/>
      <sz val="16"/>
      <name val="DilleniaUPC"/>
      <family val="1"/>
    </font>
    <font>
      <sz val="14"/>
      <name val="AngsanaUPC"/>
      <family val="1"/>
    </font>
    <font>
      <b/>
      <sz val="21"/>
      <name val="DilleniaUPC"/>
      <family val="1"/>
    </font>
    <font>
      <sz val="18"/>
      <color theme="1"/>
      <name val="DilleniaUPC"/>
      <family val="1"/>
    </font>
    <font>
      <sz val="14"/>
      <name val="DilleniaUPC"/>
      <family val="1"/>
    </font>
    <font>
      <b/>
      <sz val="18"/>
      <color theme="1"/>
      <name val="DilleniaUPC"/>
      <family val="1"/>
    </font>
    <font>
      <sz val="11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7030A0"/>
      <name val="TH SarabunPSK"/>
      <family val="2"/>
    </font>
    <font>
      <sz val="16"/>
      <color rgb="FF7030A0"/>
      <name val="TH SarabunPSK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sz val="11"/>
      <color theme="1"/>
      <name val="Arial"/>
      <family val="2"/>
      <charset val="222"/>
      <scheme val="minor"/>
    </font>
    <font>
      <b/>
      <sz val="18"/>
      <name val="DilleniaUPC"/>
      <family val="1"/>
      <charset val="222"/>
    </font>
    <font>
      <b/>
      <sz val="18"/>
      <color theme="1"/>
      <name val="DilleniaUPC"/>
      <family val="1"/>
      <charset val="222"/>
    </font>
    <font>
      <b/>
      <sz val="11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1"/>
    <xf numFmtId="0" fontId="5" fillId="0" borderId="1"/>
    <xf numFmtId="0" fontId="10" fillId="0" borderId="1"/>
    <xf numFmtId="0" fontId="5" fillId="0" borderId="1"/>
    <xf numFmtId="43" fontId="16" fillId="0" borderId="0" applyFont="0" applyFill="0" applyBorder="0" applyAlignment="0" applyProtection="0"/>
  </cellStyleXfs>
  <cellXfs count="284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right" vertical="top" wrapText="1"/>
    </xf>
    <xf numFmtId="0" fontId="4" fillId="3" borderId="7" xfId="0" applyFont="1" applyFill="1" applyBorder="1" applyAlignment="1">
      <alignment horizontal="left" vertical="top" wrapText="1" indent="1"/>
    </xf>
    <xf numFmtId="0" fontId="4" fillId="3" borderId="8" xfId="0" applyFont="1" applyFill="1" applyBorder="1" applyAlignment="1">
      <alignment horizontal="center" vertical="top" wrapText="1"/>
    </xf>
    <xf numFmtId="164" fontId="4" fillId="3" borderId="8" xfId="0" applyNumberFormat="1" applyFont="1" applyFill="1" applyBorder="1" applyAlignment="1">
      <alignment horizontal="right" vertical="top" wrapText="1"/>
    </xf>
    <xf numFmtId="0" fontId="4" fillId="0" borderId="7" xfId="0" applyFont="1" applyBorder="1" applyAlignment="1">
      <alignment horizontal="left" vertical="top" wrapText="1" indent="2"/>
    </xf>
    <xf numFmtId="0" fontId="4" fillId="0" borderId="8" xfId="0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left" vertical="top" wrapText="1" indent="3"/>
    </xf>
    <xf numFmtId="0" fontId="2" fillId="0" borderId="7" xfId="0" applyFont="1" applyBorder="1" applyAlignment="1">
      <alignment horizontal="left" vertical="top" wrapText="1" indent="4"/>
    </xf>
    <xf numFmtId="0" fontId="2" fillId="0" borderId="8" xfId="0" applyFont="1" applyBorder="1" applyAlignment="1">
      <alignment horizontal="center" vertical="top" wrapText="1"/>
    </xf>
    <xf numFmtId="164" fontId="2" fillId="0" borderId="8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 indent="5"/>
    </xf>
    <xf numFmtId="0" fontId="2" fillId="0" borderId="7" xfId="0" applyFont="1" applyBorder="1" applyAlignment="1">
      <alignment horizontal="left" vertical="top" wrapText="1" indent="6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right" vertical="top" wrapText="1"/>
    </xf>
    <xf numFmtId="0" fontId="7" fillId="0" borderId="1" xfId="2" applyFont="1" applyAlignment="1">
      <alignment vertical="top"/>
    </xf>
    <xf numFmtId="0" fontId="7" fillId="0" borderId="1" xfId="2" applyFont="1" applyAlignment="1">
      <alignment vertical="top" wrapText="1"/>
    </xf>
    <xf numFmtId="0" fontId="8" fillId="0" borderId="10" xfId="2" applyFont="1" applyBorder="1" applyAlignment="1">
      <alignment wrapText="1"/>
    </xf>
    <xf numFmtId="0" fontId="7" fillId="0" borderId="1" xfId="2" applyFont="1"/>
    <xf numFmtId="165" fontId="3" fillId="0" borderId="6" xfId="2" applyNumberFormat="1" applyFont="1" applyBorder="1" applyAlignment="1">
      <alignment horizontal="center" vertical="top"/>
    </xf>
    <xf numFmtId="0" fontId="3" fillId="0" borderId="12" xfId="2" applyFont="1" applyBorder="1" applyAlignment="1">
      <alignment vertical="top" wrapText="1"/>
    </xf>
    <xf numFmtId="166" fontId="3" fillId="0" borderId="12" xfId="2" applyNumberFormat="1" applyFont="1" applyBorder="1" applyAlignment="1">
      <alignment horizontal="right" vertical="top" wrapText="1"/>
    </xf>
    <xf numFmtId="0" fontId="7" fillId="0" borderId="12" xfId="2" applyFont="1" applyBorder="1" applyAlignment="1">
      <alignment horizontal="left" vertical="top" wrapText="1" indent="1"/>
    </xf>
    <xf numFmtId="166" fontId="7" fillId="0" borderId="12" xfId="2" applyNumberFormat="1" applyFont="1" applyBorder="1" applyAlignment="1">
      <alignment horizontal="right" vertical="top" wrapText="1"/>
    </xf>
    <xf numFmtId="166" fontId="3" fillId="0" borderId="7" xfId="2" applyNumberFormat="1" applyFont="1" applyBorder="1" applyAlignment="1">
      <alignment horizontal="right" vertical="top" wrapText="1"/>
    </xf>
    <xf numFmtId="166" fontId="3" fillId="0" borderId="13" xfId="2" applyNumberFormat="1" applyFont="1" applyBorder="1" applyAlignment="1">
      <alignment horizontal="right" vertical="top" wrapText="1"/>
    </xf>
    <xf numFmtId="0" fontId="7" fillId="0" borderId="13" xfId="2" applyFont="1" applyBorder="1" applyAlignment="1">
      <alignment horizontal="left" vertical="top" wrapText="1" indent="1"/>
    </xf>
    <xf numFmtId="0" fontId="3" fillId="0" borderId="13" xfId="2" applyFont="1" applyBorder="1" applyAlignment="1">
      <alignment vertical="top" wrapText="1"/>
    </xf>
    <xf numFmtId="167" fontId="3" fillId="0" borderId="12" xfId="2" applyNumberFormat="1" applyFont="1" applyBorder="1" applyAlignment="1">
      <alignment horizontal="right" vertical="top" wrapText="1"/>
    </xf>
    <xf numFmtId="167" fontId="7" fillId="0" borderId="13" xfId="2" applyNumberFormat="1" applyFont="1" applyBorder="1" applyAlignment="1">
      <alignment horizontal="right" vertical="top" wrapText="1"/>
    </xf>
    <xf numFmtId="0" fontId="7" fillId="0" borderId="12" xfId="2" applyFont="1" applyBorder="1" applyAlignment="1">
      <alignment horizontal="left" vertical="top" wrapText="1" indent="2"/>
    </xf>
    <xf numFmtId="0" fontId="3" fillId="0" borderId="14" xfId="2" applyFont="1" applyBorder="1" applyAlignment="1">
      <alignment vertical="top" wrapText="1"/>
    </xf>
    <xf numFmtId="167" fontId="3" fillId="0" borderId="14" xfId="2" applyNumberFormat="1" applyFont="1" applyBorder="1" applyAlignment="1">
      <alignment horizontal="right" vertical="top" wrapText="1"/>
    </xf>
    <xf numFmtId="0" fontId="2" fillId="0" borderId="1" xfId="2" applyFont="1" applyAlignment="1">
      <alignment vertical="top"/>
    </xf>
    <xf numFmtId="165" fontId="7" fillId="0" borderId="1" xfId="2" applyNumberFormat="1" applyFont="1" applyAlignment="1">
      <alignment vertical="top"/>
    </xf>
    <xf numFmtId="0" fontId="6" fillId="0" borderId="11" xfId="0" applyFont="1" applyBorder="1" applyAlignment="1">
      <alignment horizontal="left" vertical="center" indent="6"/>
    </xf>
    <xf numFmtId="3" fontId="6" fillId="0" borderId="15" xfId="0" applyNumberFormat="1" applyFont="1" applyBorder="1"/>
    <xf numFmtId="0" fontId="6" fillId="0" borderId="15" xfId="0" applyFont="1" applyBorder="1" applyAlignment="1">
      <alignment horizontal="left"/>
    </xf>
    <xf numFmtId="0" fontId="6" fillId="0" borderId="10" xfId="0" applyFont="1" applyBorder="1" applyAlignment="1">
      <alignment horizontal="left" indent="4"/>
    </xf>
    <xf numFmtId="164" fontId="6" fillId="0" borderId="10" xfId="0" applyNumberFormat="1" applyFont="1" applyBorder="1" applyAlignment="1">
      <alignment horizontal="right"/>
    </xf>
    <xf numFmtId="3" fontId="6" fillId="0" borderId="10" xfId="0" applyNumberFormat="1" applyFont="1" applyBorder="1"/>
    <xf numFmtId="0" fontId="6" fillId="0" borderId="10" xfId="0" applyFont="1" applyBorder="1" applyAlignment="1">
      <alignment horizontal="left"/>
    </xf>
    <xf numFmtId="0" fontId="13" fillId="0" borderId="1" xfId="3" applyFont="1" applyAlignment="1">
      <alignment horizontal="left" vertical="top" indent="4"/>
    </xf>
    <xf numFmtId="168" fontId="11" fillId="0" borderId="1" xfId="4" applyNumberFormat="1" applyFont="1" applyAlignment="1">
      <alignment wrapText="1"/>
    </xf>
    <xf numFmtId="168" fontId="11" fillId="0" borderId="1" xfId="4" applyNumberFormat="1" applyFont="1" applyAlignment="1">
      <alignment horizontal="right" wrapText="1"/>
    </xf>
    <xf numFmtId="0" fontId="11" fillId="0" borderId="1" xfId="4" applyFont="1" applyAlignment="1">
      <alignment horizontal="left" wrapText="1"/>
    </xf>
    <xf numFmtId="168" fontId="11" fillId="0" borderId="1" xfId="4" applyNumberFormat="1" applyFont="1" applyAlignment="1">
      <alignment horizontal="left" vertical="top" wrapText="1" indent="4"/>
    </xf>
    <xf numFmtId="0" fontId="11" fillId="0" borderId="1" xfId="4" applyFont="1" applyAlignment="1">
      <alignment horizontal="left" vertical="top" wrapText="1" indent="4"/>
    </xf>
    <xf numFmtId="0" fontId="11" fillId="0" borderId="1" xfId="2" applyFont="1"/>
    <xf numFmtId="0" fontId="11" fillId="0" borderId="1" xfId="4" applyFont="1" applyAlignment="1">
      <alignment wrapText="1"/>
    </xf>
    <xf numFmtId="3" fontId="11" fillId="0" borderId="1" xfId="4" applyNumberFormat="1" applyFont="1" applyAlignment="1">
      <alignment horizontal="right" wrapText="1"/>
    </xf>
    <xf numFmtId="0" fontId="3" fillId="0" borderId="1" xfId="3" applyFont="1" applyAlignment="1">
      <alignment horizontal="left" wrapText="1"/>
    </xf>
    <xf numFmtId="168" fontId="3" fillId="0" borderId="1" xfId="3" applyNumberFormat="1" applyFont="1" applyAlignment="1">
      <alignment horizontal="right" wrapText="1"/>
    </xf>
    <xf numFmtId="168" fontId="3" fillId="0" borderId="1" xfId="4" applyNumberFormat="1" applyFont="1" applyAlignment="1">
      <alignment horizontal="right" wrapText="1"/>
    </xf>
    <xf numFmtId="0" fontId="3" fillId="0" borderId="1" xfId="3" applyFont="1" applyAlignment="1">
      <alignment horizontal="left" wrapText="1" indent="1"/>
    </xf>
    <xf numFmtId="0" fontId="7" fillId="0" borderId="1" xfId="3" applyFont="1" applyAlignment="1">
      <alignment horizontal="left" wrapText="1" indent="2"/>
    </xf>
    <xf numFmtId="168" fontId="7" fillId="0" borderId="1" xfId="3" applyNumberFormat="1" applyFont="1" applyAlignment="1">
      <alignment horizontal="left" wrapText="1" indent="1"/>
    </xf>
    <xf numFmtId="168" fontId="7" fillId="0" borderId="1" xfId="4" applyNumberFormat="1" applyFont="1" applyAlignment="1">
      <alignment horizontal="right" wrapText="1"/>
    </xf>
    <xf numFmtId="0" fontId="7" fillId="0" borderId="1" xfId="3" applyFont="1" applyAlignment="1">
      <alignment horizontal="left" wrapText="1"/>
    </xf>
    <xf numFmtId="0" fontId="7" fillId="0" borderId="1" xfId="3" applyFont="1" applyAlignment="1">
      <alignment horizontal="left" vertical="top" wrapText="1" indent="2"/>
    </xf>
    <xf numFmtId="168" fontId="7" fillId="0" borderId="1" xfId="3" applyNumberFormat="1" applyFont="1" applyAlignment="1">
      <alignment horizontal="right" wrapText="1"/>
    </xf>
    <xf numFmtId="168" fontId="7" fillId="0" borderId="1" xfId="3" applyNumberFormat="1" applyFont="1" applyAlignment="1">
      <alignment wrapText="1"/>
    </xf>
    <xf numFmtId="168" fontId="7" fillId="0" borderId="1" xfId="3" applyNumberFormat="1" applyFont="1" applyAlignment="1">
      <alignment horizontal="left" wrapText="1"/>
    </xf>
    <xf numFmtId="168" fontId="3" fillId="0" borderId="1" xfId="3" applyNumberFormat="1" applyFont="1" applyAlignment="1">
      <alignment horizontal="left" wrapText="1"/>
    </xf>
    <xf numFmtId="168" fontId="7" fillId="0" borderId="1" xfId="4" applyNumberFormat="1" applyFont="1" applyAlignment="1">
      <alignment horizontal="left" wrapText="1"/>
    </xf>
    <xf numFmtId="0" fontId="11" fillId="0" borderId="1" xfId="3" applyFont="1" applyAlignment="1">
      <alignment horizontal="left" wrapText="1"/>
    </xf>
    <xf numFmtId="0" fontId="7" fillId="0" borderId="1" xfId="3" applyFont="1" applyAlignment="1">
      <alignment horizontal="left" vertical="top" wrapText="1" indent="4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indent="7"/>
    </xf>
    <xf numFmtId="0" fontId="6" fillId="0" borderId="0" xfId="0" applyFont="1"/>
    <xf numFmtId="0" fontId="6" fillId="0" borderId="0" xfId="0" applyFont="1" applyAlignment="1">
      <alignment horizontal="left" indent="4"/>
    </xf>
    <xf numFmtId="164" fontId="6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4"/>
    </xf>
    <xf numFmtId="0" fontId="0" fillId="0" borderId="0" xfId="0" applyAlignment="1">
      <alignment wrapText="1" indent="4"/>
    </xf>
    <xf numFmtId="0" fontId="0" fillId="0" borderId="0" xfId="0" applyAlignment="1">
      <alignment wrapText="1" indent="6"/>
    </xf>
    <xf numFmtId="168" fontId="0" fillId="0" borderId="0" xfId="0" applyNumberFormat="1" applyAlignment="1">
      <alignment wrapText="1"/>
    </xf>
    <xf numFmtId="168" fontId="3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wrapText="1"/>
    </xf>
    <xf numFmtId="0" fontId="0" fillId="0" borderId="0" xfId="0" applyAlignment="1">
      <alignment horizontal="left" wrapText="1"/>
    </xf>
    <xf numFmtId="0" fontId="7" fillId="0" borderId="1" xfId="3" applyFont="1" applyAlignment="1">
      <alignment horizontal="left" wrapText="1" indent="5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wrapText="1"/>
    </xf>
    <xf numFmtId="49" fontId="7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168" fontId="3" fillId="0" borderId="0" xfId="0" applyNumberFormat="1" applyFont="1" applyAlignment="1">
      <alignment wrapText="1"/>
    </xf>
    <xf numFmtId="168" fontId="7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168" fontId="0" fillId="0" borderId="0" xfId="0" applyNumberFormat="1" applyAlignment="1">
      <alignment horizontal="left" wrapText="1"/>
    </xf>
    <xf numFmtId="168" fontId="3" fillId="0" borderId="0" xfId="0" applyNumberFormat="1" applyFont="1" applyAlignment="1">
      <alignment horizontal="left"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170" fontId="18" fillId="0" borderId="1" xfId="5" applyNumberFormat="1" applyFont="1" applyFill="1" applyBorder="1" applyAlignment="1" applyProtection="1">
      <alignment horizontal="right" vertical="top" wrapText="1"/>
    </xf>
    <xf numFmtId="170" fontId="19" fillId="0" borderId="1" xfId="5" applyNumberFormat="1" applyFont="1" applyFill="1" applyBorder="1" applyAlignment="1" applyProtection="1">
      <alignment vertical="top" wrapText="1"/>
    </xf>
    <xf numFmtId="170" fontId="20" fillId="0" borderId="1" xfId="5" applyNumberFormat="1" applyFont="1" applyFill="1" applyBorder="1" applyAlignment="1" applyProtection="1">
      <alignment vertical="top" wrapText="1"/>
    </xf>
    <xf numFmtId="170" fontId="18" fillId="0" borderId="1" xfId="5" applyNumberFormat="1" applyFont="1" applyFill="1" applyBorder="1" applyAlignment="1" applyProtection="1">
      <alignment vertical="top" wrapText="1"/>
    </xf>
    <xf numFmtId="170" fontId="21" fillId="0" borderId="1" xfId="5" applyNumberFormat="1" applyFont="1" applyFill="1" applyBorder="1" applyAlignment="1" applyProtection="1">
      <alignment vertical="top" wrapText="1"/>
    </xf>
    <xf numFmtId="170" fontId="19" fillId="5" borderId="6" xfId="5" applyNumberFormat="1" applyFont="1" applyFill="1" applyBorder="1" applyAlignment="1" applyProtection="1">
      <alignment horizontal="center" vertical="top" wrapText="1"/>
    </xf>
    <xf numFmtId="170" fontId="19" fillId="0" borderId="1" xfId="5" applyNumberFormat="1" applyFont="1" applyFill="1" applyBorder="1" applyAlignment="1" applyProtection="1">
      <alignment horizontal="center" vertical="top" wrapText="1"/>
    </xf>
    <xf numFmtId="170" fontId="20" fillId="0" borderId="1" xfId="5" applyNumberFormat="1" applyFont="1" applyFill="1" applyBorder="1" applyAlignment="1" applyProtection="1">
      <alignment horizontal="center" vertical="top" wrapText="1"/>
    </xf>
    <xf numFmtId="170" fontId="20" fillId="5" borderId="6" xfId="5" applyNumberFormat="1" applyFont="1" applyFill="1" applyBorder="1" applyAlignment="1" applyProtection="1">
      <alignment horizontal="center" vertical="top" wrapText="1"/>
    </xf>
    <xf numFmtId="43" fontId="19" fillId="0" borderId="6" xfId="5" applyFont="1" applyFill="1" applyBorder="1" applyAlignment="1" applyProtection="1">
      <alignment vertical="top" wrapText="1"/>
    </xf>
    <xf numFmtId="43" fontId="20" fillId="0" borderId="6" xfId="5" applyFont="1" applyFill="1" applyBorder="1" applyAlignment="1" applyProtection="1">
      <alignment vertical="top" wrapText="1"/>
    </xf>
    <xf numFmtId="43" fontId="21" fillId="0" borderId="1" xfId="5" applyFont="1" applyFill="1" applyBorder="1" applyAlignment="1" applyProtection="1">
      <alignment vertical="top" wrapText="1"/>
    </xf>
    <xf numFmtId="43" fontId="19" fillId="0" borderId="6" xfId="5" applyFont="1" applyFill="1" applyBorder="1" applyAlignment="1" applyProtection="1">
      <alignment horizontal="center" vertical="top" wrapText="1"/>
    </xf>
    <xf numFmtId="43" fontId="20" fillId="0" borderId="6" xfId="5" applyFont="1" applyFill="1" applyBorder="1" applyAlignment="1" applyProtection="1">
      <alignment horizontal="center"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horizontal="center" vertical="top" wrapText="1"/>
    </xf>
    <xf numFmtId="170" fontId="22" fillId="0" borderId="1" xfId="5" applyNumberFormat="1" applyFont="1" applyFill="1" applyBorder="1" applyAlignment="1" applyProtection="1">
      <alignment horizontal="right" vertical="top" wrapText="1"/>
    </xf>
    <xf numFmtId="170" fontId="23" fillId="0" borderId="1" xfId="5" applyNumberFormat="1" applyFont="1" applyFill="1" applyBorder="1" applyAlignment="1" applyProtection="1">
      <alignment vertical="top" wrapText="1"/>
    </xf>
    <xf numFmtId="170" fontId="24" fillId="0" borderId="1" xfId="5" applyNumberFormat="1" applyFont="1" applyFill="1" applyBorder="1" applyAlignment="1" applyProtection="1">
      <alignment vertical="top" wrapText="1"/>
    </xf>
    <xf numFmtId="170" fontId="22" fillId="0" borderId="1" xfId="5" applyNumberFormat="1" applyFont="1" applyFill="1" applyBorder="1" applyAlignment="1" applyProtection="1">
      <alignment vertical="top" wrapText="1"/>
    </xf>
    <xf numFmtId="170" fontId="25" fillId="0" borderId="1" xfId="5" applyNumberFormat="1" applyFont="1" applyFill="1" applyBorder="1" applyAlignment="1" applyProtection="1">
      <alignment vertical="top" wrapText="1"/>
    </xf>
    <xf numFmtId="0" fontId="23" fillId="5" borderId="2" xfId="0" applyFont="1" applyFill="1" applyBorder="1" applyAlignment="1">
      <alignment horizontal="center" vertical="top" wrapText="1"/>
    </xf>
    <xf numFmtId="0" fontId="23" fillId="5" borderId="4" xfId="0" applyFont="1" applyFill="1" applyBorder="1" applyAlignment="1">
      <alignment horizontal="center" vertical="top" wrapText="1"/>
    </xf>
    <xf numFmtId="170" fontId="23" fillId="5" borderId="2" xfId="5" applyNumberFormat="1" applyFont="1" applyFill="1" applyBorder="1" applyAlignment="1" applyProtection="1">
      <alignment horizontal="center" vertical="top" wrapText="1"/>
    </xf>
    <xf numFmtId="170" fontId="23" fillId="5" borderId="6" xfId="5" applyNumberFormat="1" applyFont="1" applyFill="1" applyBorder="1" applyAlignment="1" applyProtection="1">
      <alignment horizontal="center" vertical="top" wrapText="1"/>
    </xf>
    <xf numFmtId="0" fontId="23" fillId="5" borderId="5" xfId="0" applyFont="1" applyFill="1" applyBorder="1" applyAlignment="1">
      <alignment horizontal="center" vertical="top" wrapText="1"/>
    </xf>
    <xf numFmtId="0" fontId="23" fillId="5" borderId="6" xfId="0" applyFont="1" applyFill="1" applyBorder="1" applyAlignment="1">
      <alignment horizontal="center" vertical="top" wrapText="1"/>
    </xf>
    <xf numFmtId="170" fontId="23" fillId="5" borderId="5" xfId="5" applyNumberFormat="1" applyFont="1" applyFill="1" applyBorder="1" applyAlignment="1" applyProtection="1">
      <alignment horizontal="center" vertical="top" wrapText="1"/>
    </xf>
    <xf numFmtId="170" fontId="24" fillId="5" borderId="6" xfId="5" applyNumberFormat="1" applyFont="1" applyFill="1" applyBorder="1" applyAlignment="1" applyProtection="1">
      <alignment horizontal="center" vertical="top" wrapText="1"/>
    </xf>
    <xf numFmtId="0" fontId="23" fillId="2" borderId="6" xfId="0" applyFont="1" applyFill="1" applyBorder="1" applyAlignment="1">
      <alignment vertical="top" wrapText="1"/>
    </xf>
    <xf numFmtId="0" fontId="23" fillId="2" borderId="6" xfId="0" applyFont="1" applyFill="1" applyBorder="1" applyAlignment="1">
      <alignment horizontal="center" vertical="top" wrapText="1"/>
    </xf>
    <xf numFmtId="170" fontId="23" fillId="2" borderId="5" xfId="5" applyNumberFormat="1" applyFont="1" applyFill="1" applyBorder="1" applyAlignment="1" applyProtection="1">
      <alignment horizontal="right" vertical="top" wrapText="1"/>
    </xf>
    <xf numFmtId="170" fontId="24" fillId="2" borderId="5" xfId="5" applyNumberFormat="1" applyFont="1" applyFill="1" applyBorder="1" applyAlignment="1" applyProtection="1">
      <alignment horizontal="right" vertical="top" wrapText="1"/>
    </xf>
    <xf numFmtId="170" fontId="18" fillId="0" borderId="0" xfId="0" applyNumberFormat="1" applyFont="1" applyAlignment="1">
      <alignment vertical="top" wrapText="1"/>
    </xf>
    <xf numFmtId="0" fontId="23" fillId="3" borderId="7" xfId="0" applyFont="1" applyFill="1" applyBorder="1" applyAlignment="1">
      <alignment horizontal="left" vertical="top" wrapText="1" indent="1"/>
    </xf>
    <xf numFmtId="0" fontId="23" fillId="3" borderId="8" xfId="0" applyFont="1" applyFill="1" applyBorder="1" applyAlignment="1">
      <alignment horizontal="center" vertical="top" wrapText="1"/>
    </xf>
    <xf numFmtId="170" fontId="23" fillId="3" borderId="8" xfId="5" applyNumberFormat="1" applyFont="1" applyFill="1" applyBorder="1" applyAlignment="1" applyProtection="1">
      <alignment horizontal="right" vertical="top" wrapText="1"/>
    </xf>
    <xf numFmtId="170" fontId="24" fillId="3" borderId="8" xfId="5" applyNumberFormat="1" applyFont="1" applyFill="1" applyBorder="1" applyAlignment="1" applyProtection="1">
      <alignment horizontal="right" vertical="top" wrapText="1"/>
    </xf>
    <xf numFmtId="0" fontId="23" fillId="6" borderId="16" xfId="0" applyFont="1" applyFill="1" applyBorder="1" applyAlignment="1">
      <alignment horizontal="left" vertical="top" wrapText="1" indent="2"/>
    </xf>
    <xf numFmtId="0" fontId="23" fillId="6" borderId="17" xfId="0" applyFont="1" applyFill="1" applyBorder="1" applyAlignment="1">
      <alignment horizontal="center" vertical="top" wrapText="1"/>
    </xf>
    <xf numFmtId="170" fontId="23" fillId="6" borderId="17" xfId="5" applyNumberFormat="1" applyFont="1" applyFill="1" applyBorder="1" applyAlignment="1" applyProtection="1">
      <alignment horizontal="right" vertical="top" wrapText="1"/>
    </xf>
    <xf numFmtId="0" fontId="18" fillId="6" borderId="0" xfId="0" applyFont="1" applyFill="1" applyAlignment="1">
      <alignment vertical="top" wrapText="1"/>
    </xf>
    <xf numFmtId="0" fontId="26" fillId="6" borderId="16" xfId="0" applyFont="1" applyFill="1" applyBorder="1" applyAlignment="1">
      <alignment horizontal="center" vertical="top" wrapText="1"/>
    </xf>
    <xf numFmtId="0" fontId="26" fillId="6" borderId="17" xfId="0" applyFont="1" applyFill="1" applyBorder="1" applyAlignment="1">
      <alignment horizontal="center" vertical="top" wrapText="1"/>
    </xf>
    <xf numFmtId="170" fontId="26" fillId="6" borderId="17" xfId="5" applyNumberFormat="1" applyFont="1" applyFill="1" applyBorder="1" applyAlignment="1" applyProtection="1">
      <alignment horizontal="right" vertical="top" wrapText="1"/>
    </xf>
    <xf numFmtId="0" fontId="27" fillId="6" borderId="0" xfId="0" applyFont="1" applyFill="1" applyAlignment="1">
      <alignment vertical="top" wrapText="1"/>
    </xf>
    <xf numFmtId="0" fontId="23" fillId="8" borderId="18" xfId="0" applyFont="1" applyFill="1" applyBorder="1" applyAlignment="1">
      <alignment horizontal="left" vertical="top" wrapText="1" indent="3"/>
    </xf>
    <xf numFmtId="0" fontId="23" fillId="8" borderId="19" xfId="0" applyFont="1" applyFill="1" applyBorder="1" applyAlignment="1">
      <alignment horizontal="center" vertical="top" wrapText="1"/>
    </xf>
    <xf numFmtId="170" fontId="23" fillId="8" borderId="19" xfId="5" applyNumberFormat="1" applyFont="1" applyFill="1" applyBorder="1" applyAlignment="1" applyProtection="1">
      <alignment horizontal="right" vertical="top" wrapText="1"/>
    </xf>
    <xf numFmtId="0" fontId="18" fillId="8" borderId="0" xfId="0" applyFont="1" applyFill="1" applyAlignment="1">
      <alignment vertical="top" wrapText="1"/>
    </xf>
    <xf numFmtId="0" fontId="22" fillId="0" borderId="18" xfId="0" applyFont="1" applyBorder="1" applyAlignment="1">
      <alignment horizontal="left" vertical="top" wrapText="1" indent="5"/>
    </xf>
    <xf numFmtId="0" fontId="22" fillId="0" borderId="19" xfId="0" applyFont="1" applyBorder="1" applyAlignment="1">
      <alignment horizontal="center" vertical="top" wrapText="1"/>
    </xf>
    <xf numFmtId="170" fontId="23" fillId="0" borderId="19" xfId="5" applyNumberFormat="1" applyFont="1" applyFill="1" applyBorder="1" applyAlignment="1" applyProtection="1">
      <alignment horizontal="right" vertical="top" wrapText="1"/>
    </xf>
    <xf numFmtId="0" fontId="22" fillId="7" borderId="18" xfId="0" applyFont="1" applyFill="1" applyBorder="1" applyAlignment="1">
      <alignment horizontal="left" vertical="top" wrapText="1" indent="6"/>
    </xf>
    <xf numFmtId="0" fontId="22" fillId="7" borderId="19" xfId="0" applyFont="1" applyFill="1" applyBorder="1" applyAlignment="1">
      <alignment horizontal="center" vertical="top" wrapText="1"/>
    </xf>
    <xf numFmtId="170" fontId="22" fillId="7" borderId="19" xfId="5" applyNumberFormat="1" applyFont="1" applyFill="1" applyBorder="1" applyAlignment="1" applyProtection="1">
      <alignment horizontal="right" vertical="top" wrapText="1"/>
    </xf>
    <xf numFmtId="170" fontId="25" fillId="7" borderId="19" xfId="5" applyNumberFormat="1" applyFont="1" applyFill="1" applyBorder="1" applyAlignment="1" applyProtection="1">
      <alignment horizontal="right" vertical="top" wrapText="1"/>
    </xf>
    <xf numFmtId="170" fontId="18" fillId="11" borderId="0" xfId="0" applyNumberFormat="1" applyFont="1" applyFill="1" applyAlignment="1">
      <alignment vertical="top" wrapText="1"/>
    </xf>
    <xf numFmtId="0" fontId="18" fillId="7" borderId="0" xfId="0" applyFont="1" applyFill="1" applyAlignment="1">
      <alignment vertical="top" wrapText="1"/>
    </xf>
    <xf numFmtId="0" fontId="22" fillId="10" borderId="18" xfId="0" applyFont="1" applyFill="1" applyBorder="1" applyAlignment="1">
      <alignment horizontal="left" vertical="top" wrapText="1" indent="6"/>
    </xf>
    <xf numFmtId="0" fontId="22" fillId="10" borderId="19" xfId="0" applyFont="1" applyFill="1" applyBorder="1" applyAlignment="1">
      <alignment horizontal="center" vertical="top" wrapText="1"/>
    </xf>
    <xf numFmtId="170" fontId="22" fillId="10" borderId="19" xfId="5" applyNumberFormat="1" applyFont="1" applyFill="1" applyBorder="1" applyAlignment="1" applyProtection="1">
      <alignment horizontal="right" vertical="top" wrapText="1"/>
    </xf>
    <xf numFmtId="170" fontId="25" fillId="10" borderId="18" xfId="5" applyNumberFormat="1" applyFont="1" applyFill="1" applyBorder="1" applyAlignment="1" applyProtection="1">
      <alignment vertical="top" wrapText="1"/>
    </xf>
    <xf numFmtId="170" fontId="25" fillId="10" borderId="19" xfId="5" applyNumberFormat="1" applyFont="1" applyFill="1" applyBorder="1" applyAlignment="1" applyProtection="1">
      <alignment horizontal="right" vertical="top" wrapText="1"/>
    </xf>
    <xf numFmtId="0" fontId="18" fillId="10" borderId="0" xfId="0" applyFont="1" applyFill="1" applyAlignment="1">
      <alignment vertical="top" wrapText="1"/>
    </xf>
    <xf numFmtId="0" fontId="22" fillId="0" borderId="18" xfId="0" applyFont="1" applyBorder="1" applyAlignment="1">
      <alignment horizontal="left" vertical="top" wrapText="1" indent="7"/>
    </xf>
    <xf numFmtId="170" fontId="22" fillId="0" borderId="19" xfId="5" applyNumberFormat="1" applyFont="1" applyFill="1" applyBorder="1" applyAlignment="1" applyProtection="1">
      <alignment horizontal="right" vertical="top" wrapText="1"/>
    </xf>
    <xf numFmtId="170" fontId="25" fillId="0" borderId="18" xfId="5" applyNumberFormat="1" applyFont="1" applyFill="1" applyBorder="1" applyAlignment="1" applyProtection="1">
      <alignment vertical="top" wrapText="1"/>
    </xf>
    <xf numFmtId="170" fontId="25" fillId="0" borderId="18" xfId="5" applyNumberFormat="1" applyFont="1" applyFill="1" applyBorder="1" applyAlignment="1" applyProtection="1">
      <alignment horizontal="right" vertical="top" wrapText="1"/>
    </xf>
    <xf numFmtId="164" fontId="22" fillId="7" borderId="19" xfId="0" applyNumberFormat="1" applyFont="1" applyFill="1" applyBorder="1" applyAlignment="1">
      <alignment horizontal="center" vertical="top" wrapText="1"/>
    </xf>
    <xf numFmtId="170" fontId="25" fillId="7" borderId="18" xfId="5" applyNumberFormat="1" applyFont="1" applyFill="1" applyBorder="1" applyAlignment="1" applyProtection="1">
      <alignment vertical="top" wrapText="1"/>
    </xf>
    <xf numFmtId="170" fontId="24" fillId="8" borderId="19" xfId="5" applyNumberFormat="1" applyFont="1" applyFill="1" applyBorder="1" applyAlignment="1" applyProtection="1">
      <alignment horizontal="right" vertical="top" wrapText="1"/>
    </xf>
    <xf numFmtId="0" fontId="22" fillId="9" borderId="18" xfId="0" applyFont="1" applyFill="1" applyBorder="1" applyAlignment="1">
      <alignment horizontal="left" vertical="top" wrapText="1" indent="8"/>
    </xf>
    <xf numFmtId="0" fontId="22" fillId="9" borderId="19" xfId="0" applyFont="1" applyFill="1" applyBorder="1" applyAlignment="1">
      <alignment horizontal="center" vertical="top" wrapText="1"/>
    </xf>
    <xf numFmtId="170" fontId="22" fillId="9" borderId="19" xfId="5" applyNumberFormat="1" applyFont="1" applyFill="1" applyBorder="1" applyAlignment="1" applyProtection="1">
      <alignment horizontal="right" vertical="top" wrapText="1"/>
    </xf>
    <xf numFmtId="170" fontId="22" fillId="9" borderId="18" xfId="5" applyNumberFormat="1" applyFont="1" applyFill="1" applyBorder="1" applyAlignment="1" applyProtection="1">
      <alignment vertical="top" wrapText="1"/>
    </xf>
    <xf numFmtId="170" fontId="25" fillId="9" borderId="18" xfId="5" applyNumberFormat="1" applyFont="1" applyFill="1" applyBorder="1" applyAlignment="1" applyProtection="1">
      <alignment vertical="top" wrapText="1"/>
    </xf>
    <xf numFmtId="0" fontId="18" fillId="9" borderId="0" xfId="0" applyFont="1" applyFill="1" applyAlignment="1">
      <alignment vertical="top" wrapText="1"/>
    </xf>
    <xf numFmtId="0" fontId="22" fillId="9" borderId="18" xfId="0" applyFont="1" applyFill="1" applyBorder="1" applyAlignment="1">
      <alignment horizontal="left" vertical="top" wrapText="1" indent="7"/>
    </xf>
    <xf numFmtId="170" fontId="22" fillId="9" borderId="18" xfId="5" applyNumberFormat="1" applyFont="1" applyFill="1" applyBorder="1" applyAlignment="1" applyProtection="1">
      <alignment horizontal="center" vertical="top" wrapText="1"/>
    </xf>
    <xf numFmtId="170" fontId="25" fillId="0" borderId="19" xfId="5" applyNumberFormat="1" applyFont="1" applyFill="1" applyBorder="1" applyAlignment="1" applyProtection="1">
      <alignment horizontal="right" vertical="top" wrapText="1"/>
    </xf>
    <xf numFmtId="0" fontId="18" fillId="0" borderId="5" xfId="0" applyFont="1" applyBorder="1" applyAlignment="1">
      <alignment vertical="top" wrapText="1"/>
    </xf>
    <xf numFmtId="0" fontId="18" fillId="0" borderId="9" xfId="0" applyFont="1" applyBorder="1" applyAlignment="1">
      <alignment horizontal="center" vertical="top" wrapText="1"/>
    </xf>
    <xf numFmtId="170" fontId="18" fillId="0" borderId="5" xfId="5" applyNumberFormat="1" applyFont="1" applyFill="1" applyBorder="1" applyAlignment="1" applyProtection="1">
      <alignment horizontal="right" vertical="top" wrapText="1"/>
    </xf>
    <xf numFmtId="170" fontId="18" fillId="0" borderId="21" xfId="5" applyNumberFormat="1" applyFont="1" applyFill="1" applyBorder="1" applyAlignment="1" applyProtection="1">
      <alignment vertical="top" wrapText="1"/>
    </xf>
    <xf numFmtId="170" fontId="21" fillId="0" borderId="21" xfId="5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 indent="3"/>
    </xf>
    <xf numFmtId="0" fontId="2" fillId="11" borderId="0" xfId="0" applyFont="1" applyFill="1" applyAlignment="1">
      <alignment vertical="top" wrapText="1"/>
    </xf>
    <xf numFmtId="0" fontId="2" fillId="0" borderId="9" xfId="0" applyFont="1" applyBorder="1" applyAlignment="1">
      <alignment horizontal="right" vertical="top" wrapText="1"/>
    </xf>
    <xf numFmtId="0" fontId="19" fillId="3" borderId="7" xfId="0" applyFont="1" applyFill="1" applyBorder="1" applyAlignment="1">
      <alignment horizontal="left" vertical="top" wrapText="1" indent="1"/>
    </xf>
    <xf numFmtId="0" fontId="19" fillId="3" borderId="8" xfId="0" applyFont="1" applyFill="1" applyBorder="1" applyAlignment="1">
      <alignment horizontal="center" vertical="top" wrapText="1"/>
    </xf>
    <xf numFmtId="170" fontId="22" fillId="11" borderId="19" xfId="5" applyNumberFormat="1" applyFont="1" applyFill="1" applyBorder="1" applyAlignment="1" applyProtection="1">
      <alignment horizontal="right" vertical="top" wrapText="1"/>
    </xf>
    <xf numFmtId="170" fontId="22" fillId="11" borderId="18" xfId="5" applyNumberFormat="1" applyFont="1" applyFill="1" applyBorder="1" applyAlignment="1" applyProtection="1">
      <alignment vertical="top" wrapText="1"/>
    </xf>
    <xf numFmtId="170" fontId="22" fillId="12" borderId="19" xfId="5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horizontal="right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2" borderId="6" xfId="0" applyFont="1" applyFill="1" applyBorder="1" applyAlignment="1">
      <alignment vertical="top" wrapText="1"/>
    </xf>
    <xf numFmtId="0" fontId="28" fillId="2" borderId="6" xfId="0" applyFont="1" applyFill="1" applyBorder="1" applyAlignment="1">
      <alignment horizontal="center" vertical="top" wrapText="1"/>
    </xf>
    <xf numFmtId="164" fontId="28" fillId="2" borderId="5" xfId="0" applyNumberFormat="1" applyFont="1" applyFill="1" applyBorder="1" applyAlignment="1">
      <alignment horizontal="right" vertical="top" wrapText="1"/>
    </xf>
    <xf numFmtId="164" fontId="19" fillId="3" borderId="8" xfId="0" applyNumberFormat="1" applyFont="1" applyFill="1" applyBorder="1" applyAlignment="1">
      <alignment horizontal="right" vertical="top" wrapText="1"/>
    </xf>
    <xf numFmtId="0" fontId="19" fillId="0" borderId="7" xfId="0" applyFont="1" applyBorder="1" applyAlignment="1">
      <alignment horizontal="left" vertical="top" wrapText="1" indent="2"/>
    </xf>
    <xf numFmtId="0" fontId="19" fillId="0" borderId="8" xfId="0" applyFont="1" applyBorder="1" applyAlignment="1">
      <alignment horizontal="center" vertical="top" wrapText="1"/>
    </xf>
    <xf numFmtId="164" fontId="19" fillId="0" borderId="8" xfId="0" applyNumberFormat="1" applyFont="1" applyBorder="1" applyAlignment="1">
      <alignment horizontal="right" vertical="top" wrapText="1"/>
    </xf>
    <xf numFmtId="0" fontId="19" fillId="11" borderId="7" xfId="0" applyFont="1" applyFill="1" applyBorder="1" applyAlignment="1">
      <alignment horizontal="left" vertical="top" wrapText="1" indent="3"/>
    </xf>
    <xf numFmtId="0" fontId="19" fillId="11" borderId="8" xfId="0" applyFont="1" applyFill="1" applyBorder="1" applyAlignment="1">
      <alignment horizontal="center" vertical="top" wrapText="1"/>
    </xf>
    <xf numFmtId="164" fontId="19" fillId="11" borderId="8" xfId="0" applyNumberFormat="1" applyFont="1" applyFill="1" applyBorder="1" applyAlignment="1">
      <alignment horizontal="right" vertical="top" wrapText="1"/>
    </xf>
    <xf numFmtId="0" fontId="18" fillId="11" borderId="0" xfId="0" applyFont="1" applyFill="1" applyAlignment="1">
      <alignment vertical="top" wrapText="1"/>
    </xf>
    <xf numFmtId="0" fontId="18" fillId="0" borderId="7" xfId="0" applyFont="1" applyBorder="1" applyAlignment="1">
      <alignment horizontal="left" vertical="top" wrapText="1" indent="4"/>
    </xf>
    <xf numFmtId="0" fontId="18" fillId="0" borderId="8" xfId="0" applyFont="1" applyBorder="1" applyAlignment="1">
      <alignment horizontal="center" vertical="top" wrapText="1"/>
    </xf>
    <xf numFmtId="164" fontId="18" fillId="0" borderId="8" xfId="0" applyNumberFormat="1" applyFont="1" applyBorder="1" applyAlignment="1">
      <alignment horizontal="right" vertical="top" wrapText="1"/>
    </xf>
    <xf numFmtId="0" fontId="18" fillId="0" borderId="7" xfId="0" applyFont="1" applyBorder="1" applyAlignment="1">
      <alignment horizontal="left" vertical="top" wrapText="1" indent="5"/>
    </xf>
    <xf numFmtId="0" fontId="18" fillId="0" borderId="7" xfId="0" applyFont="1" applyBorder="1" applyAlignment="1">
      <alignment horizontal="left" vertical="top" wrapText="1" indent="6"/>
    </xf>
    <xf numFmtId="0" fontId="18" fillId="0" borderId="7" xfId="0" applyFont="1" applyBorder="1" applyAlignment="1">
      <alignment horizontal="left" vertical="top" wrapText="1" indent="7"/>
    </xf>
    <xf numFmtId="0" fontId="18" fillId="0" borderId="7" xfId="0" applyFont="1" applyBorder="1" applyAlignment="1">
      <alignment horizontal="left" vertical="top" wrapText="1" indent="8"/>
    </xf>
    <xf numFmtId="0" fontId="2" fillId="0" borderId="0" xfId="0" applyFont="1" applyAlignment="1">
      <alignment horizontal="left" vertical="top" wrapText="1" indent="6"/>
    </xf>
    <xf numFmtId="164" fontId="2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12" fillId="0" borderId="0" xfId="0" applyFont="1" applyAlignment="1">
      <alignment wrapText="1"/>
    </xf>
    <xf numFmtId="0" fontId="6" fillId="0" borderId="11" xfId="0" applyFont="1" applyBorder="1"/>
    <xf numFmtId="164" fontId="6" fillId="0" borderId="15" xfId="0" applyNumberFormat="1" applyFont="1" applyBorder="1" applyAlignment="1">
      <alignment horizontal="right"/>
    </xf>
    <xf numFmtId="169" fontId="14" fillId="0" borderId="0" xfId="0" applyNumberFormat="1" applyFont="1" applyAlignment="1">
      <alignment horizontal="right" vertical="top" wrapText="1"/>
    </xf>
    <xf numFmtId="0" fontId="7" fillId="0" borderId="0" xfId="0" applyFont="1"/>
    <xf numFmtId="0" fontId="31" fillId="0" borderId="1" xfId="3" applyFont="1" applyAlignment="1">
      <alignment horizontal="left" vertical="top" wrapText="1" indent="2"/>
    </xf>
    <xf numFmtId="168" fontId="31" fillId="0" borderId="1" xfId="3" applyNumberFormat="1" applyFont="1" applyAlignment="1">
      <alignment horizontal="left" wrapText="1" indent="1"/>
    </xf>
    <xf numFmtId="168" fontId="31" fillId="0" borderId="1" xfId="3" applyNumberFormat="1" applyFont="1" applyAlignment="1">
      <alignment horizontal="right" wrapText="1"/>
    </xf>
    <xf numFmtId="168" fontId="31" fillId="0" borderId="1" xfId="4" applyNumberFormat="1" applyFont="1" applyAlignment="1">
      <alignment horizontal="right" wrapText="1"/>
    </xf>
    <xf numFmtId="0" fontId="31" fillId="0" borderId="1" xfId="3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right" wrapText="1"/>
    </xf>
    <xf numFmtId="0" fontId="32" fillId="0" borderId="0" xfId="0" applyFont="1" applyAlignment="1">
      <alignment wrapText="1"/>
    </xf>
    <xf numFmtId="3" fontId="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22" fillId="9" borderId="20" xfId="0" applyFont="1" applyFill="1" applyBorder="1" applyAlignment="1">
      <alignment horizontal="center" vertical="top" wrapText="1"/>
    </xf>
    <xf numFmtId="0" fontId="22" fillId="9" borderId="19" xfId="0" applyFont="1" applyFill="1" applyBorder="1" applyAlignment="1">
      <alignment horizontal="center" vertical="top" wrapText="1"/>
    </xf>
    <xf numFmtId="170" fontId="23" fillId="5" borderId="6" xfId="5" applyNumberFormat="1" applyFont="1" applyFill="1" applyBorder="1" applyAlignment="1" applyProtection="1">
      <alignment horizontal="center" vertical="top" wrapText="1"/>
    </xf>
    <xf numFmtId="0" fontId="17" fillId="0" borderId="0" xfId="0" applyFont="1" applyAlignment="1">
      <alignment horizontal="center" vertical="top" wrapText="1"/>
    </xf>
    <xf numFmtId="170" fontId="19" fillId="4" borderId="6" xfId="5" applyNumberFormat="1" applyFont="1" applyFill="1" applyBorder="1" applyAlignment="1" applyProtection="1">
      <alignment horizontal="center" vertical="top"/>
    </xf>
    <xf numFmtId="170" fontId="19" fillId="5" borderId="6" xfId="5" applyNumberFormat="1" applyFont="1" applyFill="1" applyBorder="1" applyAlignment="1" applyProtection="1">
      <alignment horizontal="center" vertical="top" wrapText="1"/>
    </xf>
    <xf numFmtId="170" fontId="19" fillId="0" borderId="6" xfId="5" applyNumberFormat="1" applyFont="1" applyFill="1" applyBorder="1" applyAlignment="1" applyProtection="1">
      <alignment horizontal="center" vertical="top" wrapText="1"/>
    </xf>
    <xf numFmtId="170" fontId="22" fillId="0" borderId="10" xfId="5" applyNumberFormat="1" applyFont="1" applyFill="1" applyBorder="1" applyAlignment="1" applyProtection="1">
      <alignment horizontal="center" vertical="top" wrapText="1"/>
    </xf>
    <xf numFmtId="0" fontId="23" fillId="5" borderId="3" xfId="0" applyFont="1" applyFill="1" applyBorder="1" applyAlignment="1">
      <alignment horizontal="center" vertical="top" wrapText="1"/>
    </xf>
    <xf numFmtId="0" fontId="23" fillId="5" borderId="4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 indent="1"/>
    </xf>
    <xf numFmtId="0" fontId="14" fillId="0" borderId="0" xfId="0" applyFont="1" applyAlignment="1">
      <alignment horizontal="left" vertical="top" wrapText="1" indent="2"/>
    </xf>
    <xf numFmtId="0" fontId="12" fillId="0" borderId="0" xfId="0" applyFont="1" applyAlignment="1">
      <alignment horizontal="left" vertical="top" wrapText="1" indent="6"/>
    </xf>
    <xf numFmtId="0" fontId="11" fillId="0" borderId="1" xfId="3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11" fillId="0" borderId="1" xfId="3" applyFont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9" fillId="0" borderId="1" xfId="2" applyFont="1" applyAlignment="1">
      <alignment horizontal="left" vertical="top"/>
    </xf>
    <xf numFmtId="0" fontId="2" fillId="0" borderId="1" xfId="2" applyFont="1" applyAlignment="1">
      <alignment horizontal="left" vertical="top"/>
    </xf>
    <xf numFmtId="0" fontId="6" fillId="0" borderId="1" xfId="2" applyFont="1" applyAlignment="1">
      <alignment horizontal="left" vertical="top"/>
    </xf>
    <xf numFmtId="165" fontId="3" fillId="0" borderId="1" xfId="2" applyNumberFormat="1" applyFont="1" applyAlignment="1">
      <alignment horizontal="right" vertical="top"/>
    </xf>
    <xf numFmtId="0" fontId="2" fillId="0" borderId="10" xfId="2" applyFont="1" applyBorder="1" applyAlignment="1">
      <alignment horizontal="right"/>
    </xf>
    <xf numFmtId="0" fontId="3" fillId="0" borderId="2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 vertical="center"/>
    </xf>
    <xf numFmtId="165" fontId="3" fillId="0" borderId="5" xfId="2" applyNumberFormat="1" applyFont="1" applyBorder="1" applyAlignment="1">
      <alignment horizontal="center" vertical="center"/>
    </xf>
    <xf numFmtId="165" fontId="3" fillId="0" borderId="11" xfId="2" applyNumberFormat="1" applyFont="1" applyBorder="1" applyAlignment="1">
      <alignment horizontal="center" vertical="top"/>
    </xf>
    <xf numFmtId="165" fontId="3" fillId="0" borderId="4" xfId="2" applyNumberFormat="1" applyFont="1" applyBorder="1" applyAlignment="1">
      <alignment horizontal="center" vertical="top"/>
    </xf>
  </cellXfs>
  <cellStyles count="6">
    <cellStyle name="Normal 3" xfId="2" xr:uid="{70AA0E08-3A80-4F44-A6F7-2318B5282350}"/>
    <cellStyle name="Normal 4" xfId="4" xr:uid="{0A304BE7-E237-4BB2-B315-B1C4E9028AD6}"/>
    <cellStyle name="Normal_mask" xfId="3" xr:uid="{EBDC4857-3E94-4A84-BB3C-9C14719F4DC6}"/>
    <cellStyle name="จุลภาค" xfId="5" builtinId="3"/>
    <cellStyle name="ปกติ" xfId="0" builtinId="0"/>
    <cellStyle name="ปกติ 2" xfId="1" xr:uid="{F0108060-EC62-4676-ABE5-DEC213956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W1004"/>
  <sheetViews>
    <sheetView tabSelected="1" zoomScale="70" zoomScaleNormal="70" workbookViewId="0">
      <selection activeCell="E21" sqref="E21"/>
    </sheetView>
  </sheetViews>
  <sheetFormatPr defaultRowHeight="15" customHeight="1" outlineLevelRow="6" outlineLevelCol="1" x14ac:dyDescent="0.25"/>
  <cols>
    <col min="1" max="1" width="77.109375" style="108" customWidth="1"/>
    <col min="2" max="2" width="6.5546875" style="196" customWidth="1" outlineLevel="1"/>
    <col min="3" max="3" width="8.44140625" style="108" customWidth="1" outlineLevel="1"/>
    <col min="4" max="5" width="15.33203125" style="113" customWidth="1"/>
    <col min="6" max="6" width="12.6640625" style="113" customWidth="1"/>
    <col min="7" max="7" width="14.6640625" style="113" customWidth="1"/>
    <col min="8" max="8" width="12.6640625" style="113" customWidth="1"/>
    <col min="9" max="9" width="15.109375" style="114" customWidth="1"/>
    <col min="10" max="12" width="12.6640625" style="113" customWidth="1"/>
    <col min="13" max="13" width="15.6640625" style="114" customWidth="1"/>
    <col min="14" max="15" width="12.6640625" style="113" customWidth="1"/>
    <col min="16" max="16" width="13.6640625" style="113" customWidth="1"/>
    <col min="17" max="17" width="12.6640625" style="114" customWidth="1"/>
    <col min="18" max="19" width="13.88671875" style="113" bestFit="1" customWidth="1"/>
    <col min="20" max="20" width="12.6640625" style="113" customWidth="1"/>
    <col min="21" max="21" width="15.44140625" style="114" customWidth="1"/>
    <col min="22" max="22" width="20.5546875" style="108" customWidth="1"/>
    <col min="23" max="253" width="9.33203125" style="108" customWidth="1"/>
    <col min="254" max="254" width="0" style="108" hidden="1" customWidth="1"/>
    <col min="255" max="255" width="85.6640625" style="108" customWidth="1"/>
    <col min="256" max="257" width="0" style="108" hidden="1" customWidth="1"/>
    <col min="258" max="258" width="23.6640625" style="108" customWidth="1"/>
    <col min="259" max="509" width="9.33203125" style="108" customWidth="1"/>
    <col min="510" max="510" width="0" style="108" hidden="1" customWidth="1"/>
    <col min="511" max="511" width="85.6640625" style="108" customWidth="1"/>
    <col min="512" max="513" width="0" style="108" hidden="1" customWidth="1"/>
    <col min="514" max="514" width="23.6640625" style="108" customWidth="1"/>
    <col min="515" max="765" width="9.33203125" style="108" customWidth="1"/>
    <col min="766" max="766" width="0" style="108" hidden="1" customWidth="1"/>
    <col min="767" max="767" width="85.6640625" style="108" customWidth="1"/>
    <col min="768" max="769" width="0" style="108" hidden="1" customWidth="1"/>
    <col min="770" max="770" width="23.6640625" style="108" customWidth="1"/>
    <col min="771" max="1021" width="9.33203125" style="108" customWidth="1"/>
    <col min="1022" max="1022" width="0" style="108" hidden="1" customWidth="1"/>
    <col min="1023" max="1023" width="85.6640625" style="108" customWidth="1"/>
    <col min="1024" max="1025" width="0" style="108" hidden="1" customWidth="1"/>
    <col min="1026" max="1026" width="23.6640625" style="108" customWidth="1"/>
    <col min="1027" max="1277" width="9.33203125" style="108" customWidth="1"/>
    <col min="1278" max="1278" width="0" style="108" hidden="1" customWidth="1"/>
    <col min="1279" max="1279" width="85.6640625" style="108" customWidth="1"/>
    <col min="1280" max="1281" width="0" style="108" hidden="1" customWidth="1"/>
    <col min="1282" max="1282" width="23.6640625" style="108" customWidth="1"/>
    <col min="1283" max="1533" width="9.33203125" style="108" customWidth="1"/>
    <col min="1534" max="1534" width="0" style="108" hidden="1" customWidth="1"/>
    <col min="1535" max="1535" width="85.6640625" style="108" customWidth="1"/>
    <col min="1536" max="1537" width="0" style="108" hidden="1" customWidth="1"/>
    <col min="1538" max="1538" width="23.6640625" style="108" customWidth="1"/>
    <col min="1539" max="1789" width="9.33203125" style="108" customWidth="1"/>
    <col min="1790" max="1790" width="0" style="108" hidden="1" customWidth="1"/>
    <col min="1791" max="1791" width="85.6640625" style="108" customWidth="1"/>
    <col min="1792" max="1793" width="0" style="108" hidden="1" customWidth="1"/>
    <col min="1794" max="1794" width="23.6640625" style="108" customWidth="1"/>
    <col min="1795" max="2045" width="9.33203125" style="108" customWidth="1"/>
    <col min="2046" max="2046" width="0" style="108" hidden="1" customWidth="1"/>
    <col min="2047" max="2047" width="85.6640625" style="108" customWidth="1"/>
    <col min="2048" max="2049" width="0" style="108" hidden="1" customWidth="1"/>
    <col min="2050" max="2050" width="23.6640625" style="108" customWidth="1"/>
    <col min="2051" max="2301" width="9.33203125" style="108" customWidth="1"/>
    <col min="2302" max="2302" width="0" style="108" hidden="1" customWidth="1"/>
    <col min="2303" max="2303" width="85.6640625" style="108" customWidth="1"/>
    <col min="2304" max="2305" width="0" style="108" hidden="1" customWidth="1"/>
    <col min="2306" max="2306" width="23.6640625" style="108" customWidth="1"/>
    <col min="2307" max="2557" width="9.33203125" style="108" customWidth="1"/>
    <col min="2558" max="2558" width="0" style="108" hidden="1" customWidth="1"/>
    <col min="2559" max="2559" width="85.6640625" style="108" customWidth="1"/>
    <col min="2560" max="2561" width="0" style="108" hidden="1" customWidth="1"/>
    <col min="2562" max="2562" width="23.6640625" style="108" customWidth="1"/>
    <col min="2563" max="2813" width="9.33203125" style="108" customWidth="1"/>
    <col min="2814" max="2814" width="0" style="108" hidden="1" customWidth="1"/>
    <col min="2815" max="2815" width="85.6640625" style="108" customWidth="1"/>
    <col min="2816" max="2817" width="0" style="108" hidden="1" customWidth="1"/>
    <col min="2818" max="2818" width="23.6640625" style="108" customWidth="1"/>
    <col min="2819" max="3069" width="9.33203125" style="108" customWidth="1"/>
    <col min="3070" max="3070" width="0" style="108" hidden="1" customWidth="1"/>
    <col min="3071" max="3071" width="85.6640625" style="108" customWidth="1"/>
    <col min="3072" max="3073" width="0" style="108" hidden="1" customWidth="1"/>
    <col min="3074" max="3074" width="23.6640625" style="108" customWidth="1"/>
    <col min="3075" max="3325" width="9.33203125" style="108" customWidth="1"/>
    <col min="3326" max="3326" width="0" style="108" hidden="1" customWidth="1"/>
    <col min="3327" max="3327" width="85.6640625" style="108" customWidth="1"/>
    <col min="3328" max="3329" width="0" style="108" hidden="1" customWidth="1"/>
    <col min="3330" max="3330" width="23.6640625" style="108" customWidth="1"/>
    <col min="3331" max="3581" width="9.33203125" style="108" customWidth="1"/>
    <col min="3582" max="3582" width="0" style="108" hidden="1" customWidth="1"/>
    <col min="3583" max="3583" width="85.6640625" style="108" customWidth="1"/>
    <col min="3584" max="3585" width="0" style="108" hidden="1" customWidth="1"/>
    <col min="3586" max="3586" width="23.6640625" style="108" customWidth="1"/>
    <col min="3587" max="3837" width="9.33203125" style="108" customWidth="1"/>
    <col min="3838" max="3838" width="0" style="108" hidden="1" customWidth="1"/>
    <col min="3839" max="3839" width="85.6640625" style="108" customWidth="1"/>
    <col min="3840" max="3841" width="0" style="108" hidden="1" customWidth="1"/>
    <col min="3842" max="3842" width="23.6640625" style="108" customWidth="1"/>
    <col min="3843" max="4093" width="9.33203125" style="108" customWidth="1"/>
    <col min="4094" max="4094" width="0" style="108" hidden="1" customWidth="1"/>
    <col min="4095" max="4095" width="85.6640625" style="108" customWidth="1"/>
    <col min="4096" max="4097" width="0" style="108" hidden="1" customWidth="1"/>
    <col min="4098" max="4098" width="23.6640625" style="108" customWidth="1"/>
    <col min="4099" max="4349" width="9.33203125" style="108" customWidth="1"/>
    <col min="4350" max="4350" width="0" style="108" hidden="1" customWidth="1"/>
    <col min="4351" max="4351" width="85.6640625" style="108" customWidth="1"/>
    <col min="4352" max="4353" width="0" style="108" hidden="1" customWidth="1"/>
    <col min="4354" max="4354" width="23.6640625" style="108" customWidth="1"/>
    <col min="4355" max="4605" width="9.33203125" style="108" customWidth="1"/>
    <col min="4606" max="4606" width="0" style="108" hidden="1" customWidth="1"/>
    <col min="4607" max="4607" width="85.6640625" style="108" customWidth="1"/>
    <col min="4608" max="4609" width="0" style="108" hidden="1" customWidth="1"/>
    <col min="4610" max="4610" width="23.6640625" style="108" customWidth="1"/>
    <col min="4611" max="4861" width="9.33203125" style="108" customWidth="1"/>
    <col min="4862" max="4862" width="0" style="108" hidden="1" customWidth="1"/>
    <col min="4863" max="4863" width="85.6640625" style="108" customWidth="1"/>
    <col min="4864" max="4865" width="0" style="108" hidden="1" customWidth="1"/>
    <col min="4866" max="4866" width="23.6640625" style="108" customWidth="1"/>
    <col min="4867" max="5117" width="9.33203125" style="108" customWidth="1"/>
    <col min="5118" max="5118" width="0" style="108" hidden="1" customWidth="1"/>
    <col min="5119" max="5119" width="85.6640625" style="108" customWidth="1"/>
    <col min="5120" max="5121" width="0" style="108" hidden="1" customWidth="1"/>
    <col min="5122" max="5122" width="23.6640625" style="108" customWidth="1"/>
    <col min="5123" max="5373" width="9.33203125" style="108" customWidth="1"/>
    <col min="5374" max="5374" width="0" style="108" hidden="1" customWidth="1"/>
    <col min="5375" max="5375" width="85.6640625" style="108" customWidth="1"/>
    <col min="5376" max="5377" width="0" style="108" hidden="1" customWidth="1"/>
    <col min="5378" max="5378" width="23.6640625" style="108" customWidth="1"/>
    <col min="5379" max="5629" width="9.33203125" style="108" customWidth="1"/>
    <col min="5630" max="5630" width="0" style="108" hidden="1" customWidth="1"/>
    <col min="5631" max="5631" width="85.6640625" style="108" customWidth="1"/>
    <col min="5632" max="5633" width="0" style="108" hidden="1" customWidth="1"/>
    <col min="5634" max="5634" width="23.6640625" style="108" customWidth="1"/>
    <col min="5635" max="5885" width="9.33203125" style="108" customWidth="1"/>
    <col min="5886" max="5886" width="0" style="108" hidden="1" customWidth="1"/>
    <col min="5887" max="5887" width="85.6640625" style="108" customWidth="1"/>
    <col min="5888" max="5889" width="0" style="108" hidden="1" customWidth="1"/>
    <col min="5890" max="5890" width="23.6640625" style="108" customWidth="1"/>
    <col min="5891" max="6141" width="9.33203125" style="108" customWidth="1"/>
    <col min="6142" max="6142" width="0" style="108" hidden="1" customWidth="1"/>
    <col min="6143" max="6143" width="85.6640625" style="108" customWidth="1"/>
    <col min="6144" max="6145" width="0" style="108" hidden="1" customWidth="1"/>
    <col min="6146" max="6146" width="23.6640625" style="108" customWidth="1"/>
    <col min="6147" max="6397" width="9.33203125" style="108" customWidth="1"/>
    <col min="6398" max="6398" width="0" style="108" hidden="1" customWidth="1"/>
    <col min="6399" max="6399" width="85.6640625" style="108" customWidth="1"/>
    <col min="6400" max="6401" width="0" style="108" hidden="1" customWidth="1"/>
    <col min="6402" max="6402" width="23.6640625" style="108" customWidth="1"/>
    <col min="6403" max="6653" width="9.33203125" style="108" customWidth="1"/>
    <col min="6654" max="6654" width="0" style="108" hidden="1" customWidth="1"/>
    <col min="6655" max="6655" width="85.6640625" style="108" customWidth="1"/>
    <col min="6656" max="6657" width="0" style="108" hidden="1" customWidth="1"/>
    <col min="6658" max="6658" width="23.6640625" style="108" customWidth="1"/>
    <col min="6659" max="6909" width="9.33203125" style="108" customWidth="1"/>
    <col min="6910" max="6910" width="0" style="108" hidden="1" customWidth="1"/>
    <col min="6911" max="6911" width="85.6640625" style="108" customWidth="1"/>
    <col min="6912" max="6913" width="0" style="108" hidden="1" customWidth="1"/>
    <col min="6914" max="6914" width="23.6640625" style="108" customWidth="1"/>
    <col min="6915" max="7165" width="9.33203125" style="108" customWidth="1"/>
    <col min="7166" max="7166" width="0" style="108" hidden="1" customWidth="1"/>
    <col min="7167" max="7167" width="85.6640625" style="108" customWidth="1"/>
    <col min="7168" max="7169" width="0" style="108" hidden="1" customWidth="1"/>
    <col min="7170" max="7170" width="23.6640625" style="108" customWidth="1"/>
    <col min="7171" max="7421" width="9.33203125" style="108" customWidth="1"/>
    <col min="7422" max="7422" width="0" style="108" hidden="1" customWidth="1"/>
    <col min="7423" max="7423" width="85.6640625" style="108" customWidth="1"/>
    <col min="7424" max="7425" width="0" style="108" hidden="1" customWidth="1"/>
    <col min="7426" max="7426" width="23.6640625" style="108" customWidth="1"/>
    <col min="7427" max="7677" width="9.33203125" style="108" customWidth="1"/>
    <col min="7678" max="7678" width="0" style="108" hidden="1" customWidth="1"/>
    <col min="7679" max="7679" width="85.6640625" style="108" customWidth="1"/>
    <col min="7680" max="7681" width="0" style="108" hidden="1" customWidth="1"/>
    <col min="7682" max="7682" width="23.6640625" style="108" customWidth="1"/>
    <col min="7683" max="7933" width="9.33203125" style="108" customWidth="1"/>
    <col min="7934" max="7934" width="0" style="108" hidden="1" customWidth="1"/>
    <col min="7935" max="7935" width="85.6640625" style="108" customWidth="1"/>
    <col min="7936" max="7937" width="0" style="108" hidden="1" customWidth="1"/>
    <col min="7938" max="7938" width="23.6640625" style="108" customWidth="1"/>
    <col min="7939" max="8189" width="9.33203125" style="108" customWidth="1"/>
    <col min="8190" max="8190" width="0" style="108" hidden="1" customWidth="1"/>
    <col min="8191" max="8191" width="85.6640625" style="108" customWidth="1"/>
    <col min="8192" max="8193" width="0" style="108" hidden="1" customWidth="1"/>
    <col min="8194" max="8194" width="23.6640625" style="108" customWidth="1"/>
    <col min="8195" max="8445" width="9.33203125" style="108" customWidth="1"/>
    <col min="8446" max="8446" width="0" style="108" hidden="1" customWidth="1"/>
    <col min="8447" max="8447" width="85.6640625" style="108" customWidth="1"/>
    <col min="8448" max="8449" width="0" style="108" hidden="1" customWidth="1"/>
    <col min="8450" max="8450" width="23.6640625" style="108" customWidth="1"/>
    <col min="8451" max="8701" width="9.33203125" style="108" customWidth="1"/>
    <col min="8702" max="8702" width="0" style="108" hidden="1" customWidth="1"/>
    <col min="8703" max="8703" width="85.6640625" style="108" customWidth="1"/>
    <col min="8704" max="8705" width="0" style="108" hidden="1" customWidth="1"/>
    <col min="8706" max="8706" width="23.6640625" style="108" customWidth="1"/>
    <col min="8707" max="8957" width="9.33203125" style="108" customWidth="1"/>
    <col min="8958" max="8958" width="0" style="108" hidden="1" customWidth="1"/>
    <col min="8959" max="8959" width="85.6640625" style="108" customWidth="1"/>
    <col min="8960" max="8961" width="0" style="108" hidden="1" customWidth="1"/>
    <col min="8962" max="8962" width="23.6640625" style="108" customWidth="1"/>
    <col min="8963" max="9213" width="9.33203125" style="108" customWidth="1"/>
    <col min="9214" max="9214" width="0" style="108" hidden="1" customWidth="1"/>
    <col min="9215" max="9215" width="85.6640625" style="108" customWidth="1"/>
    <col min="9216" max="9217" width="0" style="108" hidden="1" customWidth="1"/>
    <col min="9218" max="9218" width="23.6640625" style="108" customWidth="1"/>
    <col min="9219" max="9469" width="9.33203125" style="108" customWidth="1"/>
    <col min="9470" max="9470" width="0" style="108" hidden="1" customWidth="1"/>
    <col min="9471" max="9471" width="85.6640625" style="108" customWidth="1"/>
    <col min="9472" max="9473" width="0" style="108" hidden="1" customWidth="1"/>
    <col min="9474" max="9474" width="23.6640625" style="108" customWidth="1"/>
    <col min="9475" max="9725" width="9.33203125" style="108" customWidth="1"/>
    <col min="9726" max="9726" width="0" style="108" hidden="1" customWidth="1"/>
    <col min="9727" max="9727" width="85.6640625" style="108" customWidth="1"/>
    <col min="9728" max="9729" width="0" style="108" hidden="1" customWidth="1"/>
    <col min="9730" max="9730" width="23.6640625" style="108" customWidth="1"/>
    <col min="9731" max="9981" width="9.33203125" style="108" customWidth="1"/>
    <col min="9982" max="9982" width="0" style="108" hidden="1" customWidth="1"/>
    <col min="9983" max="9983" width="85.6640625" style="108" customWidth="1"/>
    <col min="9984" max="9985" width="0" style="108" hidden="1" customWidth="1"/>
    <col min="9986" max="9986" width="23.6640625" style="108" customWidth="1"/>
    <col min="9987" max="10237" width="9.33203125" style="108" customWidth="1"/>
    <col min="10238" max="10238" width="0" style="108" hidden="1" customWidth="1"/>
    <col min="10239" max="10239" width="85.6640625" style="108" customWidth="1"/>
    <col min="10240" max="10241" width="0" style="108" hidden="1" customWidth="1"/>
    <col min="10242" max="10242" width="23.6640625" style="108" customWidth="1"/>
    <col min="10243" max="10493" width="9.33203125" style="108" customWidth="1"/>
    <col min="10494" max="10494" width="0" style="108" hidden="1" customWidth="1"/>
    <col min="10495" max="10495" width="85.6640625" style="108" customWidth="1"/>
    <col min="10496" max="10497" width="0" style="108" hidden="1" customWidth="1"/>
    <col min="10498" max="10498" width="23.6640625" style="108" customWidth="1"/>
    <col min="10499" max="10749" width="9.33203125" style="108" customWidth="1"/>
    <col min="10750" max="10750" width="0" style="108" hidden="1" customWidth="1"/>
    <col min="10751" max="10751" width="85.6640625" style="108" customWidth="1"/>
    <col min="10752" max="10753" width="0" style="108" hidden="1" customWidth="1"/>
    <col min="10754" max="10754" width="23.6640625" style="108" customWidth="1"/>
    <col min="10755" max="11005" width="9.33203125" style="108" customWidth="1"/>
    <col min="11006" max="11006" width="0" style="108" hidden="1" customWidth="1"/>
    <col min="11007" max="11007" width="85.6640625" style="108" customWidth="1"/>
    <col min="11008" max="11009" width="0" style="108" hidden="1" customWidth="1"/>
    <col min="11010" max="11010" width="23.6640625" style="108" customWidth="1"/>
    <col min="11011" max="11261" width="9.33203125" style="108" customWidth="1"/>
    <col min="11262" max="11262" width="0" style="108" hidden="1" customWidth="1"/>
    <col min="11263" max="11263" width="85.6640625" style="108" customWidth="1"/>
    <col min="11264" max="11265" width="0" style="108" hidden="1" customWidth="1"/>
    <col min="11266" max="11266" width="23.6640625" style="108" customWidth="1"/>
    <col min="11267" max="11517" width="9.33203125" style="108" customWidth="1"/>
    <col min="11518" max="11518" width="0" style="108" hidden="1" customWidth="1"/>
    <col min="11519" max="11519" width="85.6640625" style="108" customWidth="1"/>
    <col min="11520" max="11521" width="0" style="108" hidden="1" customWidth="1"/>
    <col min="11522" max="11522" width="23.6640625" style="108" customWidth="1"/>
    <col min="11523" max="11773" width="9.33203125" style="108" customWidth="1"/>
    <col min="11774" max="11774" width="0" style="108" hidden="1" customWidth="1"/>
    <col min="11775" max="11775" width="85.6640625" style="108" customWidth="1"/>
    <col min="11776" max="11777" width="0" style="108" hidden="1" customWidth="1"/>
    <col min="11778" max="11778" width="23.6640625" style="108" customWidth="1"/>
    <col min="11779" max="12029" width="9.33203125" style="108" customWidth="1"/>
    <col min="12030" max="12030" width="0" style="108" hidden="1" customWidth="1"/>
    <col min="12031" max="12031" width="85.6640625" style="108" customWidth="1"/>
    <col min="12032" max="12033" width="0" style="108" hidden="1" customWidth="1"/>
    <col min="12034" max="12034" width="23.6640625" style="108" customWidth="1"/>
    <col min="12035" max="12285" width="9.33203125" style="108" customWidth="1"/>
    <col min="12286" max="12286" width="0" style="108" hidden="1" customWidth="1"/>
    <col min="12287" max="12287" width="85.6640625" style="108" customWidth="1"/>
    <col min="12288" max="12289" width="0" style="108" hidden="1" customWidth="1"/>
    <col min="12290" max="12290" width="23.6640625" style="108" customWidth="1"/>
    <col min="12291" max="12541" width="9.33203125" style="108" customWidth="1"/>
    <col min="12542" max="12542" width="0" style="108" hidden="1" customWidth="1"/>
    <col min="12543" max="12543" width="85.6640625" style="108" customWidth="1"/>
    <col min="12544" max="12545" width="0" style="108" hidden="1" customWidth="1"/>
    <col min="12546" max="12546" width="23.6640625" style="108" customWidth="1"/>
    <col min="12547" max="12797" width="9.33203125" style="108" customWidth="1"/>
    <col min="12798" max="12798" width="0" style="108" hidden="1" customWidth="1"/>
    <col min="12799" max="12799" width="85.6640625" style="108" customWidth="1"/>
    <col min="12800" max="12801" width="0" style="108" hidden="1" customWidth="1"/>
    <col min="12802" max="12802" width="23.6640625" style="108" customWidth="1"/>
    <col min="12803" max="13053" width="9.33203125" style="108" customWidth="1"/>
    <col min="13054" max="13054" width="0" style="108" hidden="1" customWidth="1"/>
    <col min="13055" max="13055" width="85.6640625" style="108" customWidth="1"/>
    <col min="13056" max="13057" width="0" style="108" hidden="1" customWidth="1"/>
    <col min="13058" max="13058" width="23.6640625" style="108" customWidth="1"/>
    <col min="13059" max="13309" width="9.33203125" style="108" customWidth="1"/>
    <col min="13310" max="13310" width="0" style="108" hidden="1" customWidth="1"/>
    <col min="13311" max="13311" width="85.6640625" style="108" customWidth="1"/>
    <col min="13312" max="13313" width="0" style="108" hidden="1" customWidth="1"/>
    <col min="13314" max="13314" width="23.6640625" style="108" customWidth="1"/>
    <col min="13315" max="13565" width="9.33203125" style="108" customWidth="1"/>
    <col min="13566" max="13566" width="0" style="108" hidden="1" customWidth="1"/>
    <col min="13567" max="13567" width="85.6640625" style="108" customWidth="1"/>
    <col min="13568" max="13569" width="0" style="108" hidden="1" customWidth="1"/>
    <col min="13570" max="13570" width="23.6640625" style="108" customWidth="1"/>
    <col min="13571" max="13821" width="9.33203125" style="108" customWidth="1"/>
    <col min="13822" max="13822" width="0" style="108" hidden="1" customWidth="1"/>
    <col min="13823" max="13823" width="85.6640625" style="108" customWidth="1"/>
    <col min="13824" max="13825" width="0" style="108" hidden="1" customWidth="1"/>
    <col min="13826" max="13826" width="23.6640625" style="108" customWidth="1"/>
    <col min="13827" max="14077" width="9.33203125" style="108" customWidth="1"/>
    <col min="14078" max="14078" width="0" style="108" hidden="1" customWidth="1"/>
    <col min="14079" max="14079" width="85.6640625" style="108" customWidth="1"/>
    <col min="14080" max="14081" width="0" style="108" hidden="1" customWidth="1"/>
    <col min="14082" max="14082" width="23.6640625" style="108" customWidth="1"/>
    <col min="14083" max="14333" width="9.33203125" style="108" customWidth="1"/>
    <col min="14334" max="14334" width="0" style="108" hidden="1" customWidth="1"/>
    <col min="14335" max="14335" width="85.6640625" style="108" customWidth="1"/>
    <col min="14336" max="14337" width="0" style="108" hidden="1" customWidth="1"/>
    <col min="14338" max="14338" width="23.6640625" style="108" customWidth="1"/>
    <col min="14339" max="14589" width="9.33203125" style="108" customWidth="1"/>
    <col min="14590" max="14590" width="0" style="108" hidden="1" customWidth="1"/>
    <col min="14591" max="14591" width="85.6640625" style="108" customWidth="1"/>
    <col min="14592" max="14593" width="0" style="108" hidden="1" customWidth="1"/>
    <col min="14594" max="14594" width="23.6640625" style="108" customWidth="1"/>
    <col min="14595" max="14845" width="9.33203125" style="108" customWidth="1"/>
    <col min="14846" max="14846" width="0" style="108" hidden="1" customWidth="1"/>
    <col min="14847" max="14847" width="85.6640625" style="108" customWidth="1"/>
    <col min="14848" max="14849" width="0" style="108" hidden="1" customWidth="1"/>
    <col min="14850" max="14850" width="23.6640625" style="108" customWidth="1"/>
    <col min="14851" max="15101" width="9.33203125" style="108" customWidth="1"/>
    <col min="15102" max="15102" width="0" style="108" hidden="1" customWidth="1"/>
    <col min="15103" max="15103" width="85.6640625" style="108" customWidth="1"/>
    <col min="15104" max="15105" width="0" style="108" hidden="1" customWidth="1"/>
    <col min="15106" max="15106" width="23.6640625" style="108" customWidth="1"/>
    <col min="15107" max="15357" width="9.33203125" style="108" customWidth="1"/>
    <col min="15358" max="15358" width="0" style="108" hidden="1" customWidth="1"/>
    <col min="15359" max="15359" width="85.6640625" style="108" customWidth="1"/>
    <col min="15360" max="15361" width="0" style="108" hidden="1" customWidth="1"/>
    <col min="15362" max="15362" width="23.6640625" style="108" customWidth="1"/>
    <col min="15363" max="15613" width="9.33203125" style="108" customWidth="1"/>
    <col min="15614" max="15614" width="0" style="108" hidden="1" customWidth="1"/>
    <col min="15615" max="15615" width="85.6640625" style="108" customWidth="1"/>
    <col min="15616" max="15617" width="0" style="108" hidden="1" customWidth="1"/>
    <col min="15618" max="15618" width="23.6640625" style="108" customWidth="1"/>
    <col min="15619" max="15869" width="9.33203125" style="108" customWidth="1"/>
    <col min="15870" max="15870" width="0" style="108" hidden="1" customWidth="1"/>
    <col min="15871" max="15871" width="85.6640625" style="108" customWidth="1"/>
    <col min="15872" max="15873" width="0" style="108" hidden="1" customWidth="1"/>
    <col min="15874" max="15874" width="23.6640625" style="108" customWidth="1"/>
    <col min="15875" max="16125" width="9.33203125" style="108" customWidth="1"/>
    <col min="16126" max="16126" width="0" style="108" hidden="1" customWidth="1"/>
    <col min="16127" max="16127" width="85.6640625" style="108" customWidth="1"/>
    <col min="16128" max="16129" width="0" style="108" hidden="1" customWidth="1"/>
    <col min="16130" max="16130" width="23.6640625" style="108" customWidth="1"/>
    <col min="16131" max="16384" width="9.33203125" style="108" customWidth="1"/>
  </cols>
  <sheetData>
    <row r="1" spans="1:23" ht="38.4" x14ac:dyDescent="0.25">
      <c r="A1" s="253" t="s">
        <v>193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</row>
    <row r="2" spans="1:23" ht="24.6" x14ac:dyDescent="0.25">
      <c r="B2" s="109"/>
      <c r="C2" s="109"/>
      <c r="D2" s="110"/>
      <c r="E2" s="110"/>
      <c r="F2" s="111"/>
      <c r="G2" s="111"/>
      <c r="H2" s="111"/>
      <c r="I2" s="112"/>
      <c r="V2" s="113"/>
      <c r="W2" s="113"/>
    </row>
    <row r="3" spans="1:23" ht="24.6" x14ac:dyDescent="0.25">
      <c r="B3" s="109"/>
      <c r="C3" s="109"/>
      <c r="D3" s="254" t="s">
        <v>0</v>
      </c>
      <c r="E3" s="254"/>
      <c r="F3" s="254"/>
      <c r="G3" s="254"/>
      <c r="H3" s="254"/>
      <c r="I3" s="254"/>
      <c r="J3" s="254"/>
      <c r="K3" s="254"/>
      <c r="L3" s="254"/>
      <c r="M3" s="254"/>
    </row>
    <row r="4" spans="1:23" s="109" customFormat="1" ht="49.2" x14ac:dyDescent="0.25">
      <c r="D4" s="255" t="s">
        <v>1</v>
      </c>
      <c r="E4" s="255"/>
      <c r="F4" s="255" t="s">
        <v>2</v>
      </c>
      <c r="G4" s="255"/>
      <c r="H4" s="255" t="s">
        <v>3</v>
      </c>
      <c r="I4" s="255"/>
      <c r="J4" s="255" t="s">
        <v>4</v>
      </c>
      <c r="K4" s="255"/>
      <c r="L4" s="255" t="s">
        <v>5</v>
      </c>
      <c r="M4" s="255"/>
      <c r="N4" s="116"/>
      <c r="O4" s="116"/>
      <c r="P4" s="116" t="s">
        <v>136</v>
      </c>
      <c r="Q4" s="117" t="s">
        <v>137</v>
      </c>
      <c r="R4" s="116" t="s">
        <v>138</v>
      </c>
      <c r="S4" s="116" t="s">
        <v>139</v>
      </c>
      <c r="T4" s="116"/>
      <c r="U4" s="117"/>
    </row>
    <row r="5" spans="1:23" s="109" customFormat="1" ht="28.5" customHeight="1" x14ac:dyDescent="0.25">
      <c r="D5" s="255"/>
      <c r="E5" s="255"/>
      <c r="F5" s="115" t="s">
        <v>6</v>
      </c>
      <c r="G5" s="115" t="s">
        <v>7</v>
      </c>
      <c r="H5" s="115" t="s">
        <v>6</v>
      </c>
      <c r="I5" s="118" t="s">
        <v>7</v>
      </c>
      <c r="J5" s="115" t="s">
        <v>6</v>
      </c>
      <c r="K5" s="115" t="s">
        <v>7</v>
      </c>
      <c r="L5" s="115" t="s">
        <v>6</v>
      </c>
      <c r="M5" s="118" t="s">
        <v>7</v>
      </c>
      <c r="N5" s="116"/>
      <c r="O5" s="116" t="s">
        <v>23</v>
      </c>
      <c r="P5" s="116">
        <f>SUM(P6)</f>
        <v>12542200</v>
      </c>
      <c r="Q5" s="117"/>
      <c r="R5" s="116">
        <f>SUM(R6:R7)</f>
        <v>6039700</v>
      </c>
      <c r="S5" s="116">
        <f>S6+S7</f>
        <v>34602400</v>
      </c>
      <c r="T5" s="116"/>
      <c r="U5" s="117"/>
    </row>
    <row r="6" spans="1:23" ht="24.6" x14ac:dyDescent="0.25">
      <c r="B6" s="109"/>
      <c r="C6" s="109"/>
      <c r="D6" s="256" t="s">
        <v>8</v>
      </c>
      <c r="E6" s="256"/>
      <c r="F6" s="119"/>
      <c r="G6" s="119">
        <f t="shared" ref="G6:G8" si="0">+I15*100/D15</f>
        <v>52.936212517050841</v>
      </c>
      <c r="H6" s="119"/>
      <c r="I6" s="120">
        <f t="shared" ref="I6:I8" si="1">+(I15+M15)*100/D15</f>
        <v>82.545430374771698</v>
      </c>
      <c r="J6" s="119"/>
      <c r="K6" s="119">
        <f t="shared" ref="K6:K8" si="2">+(I15+M15+Q15)*100/D15</f>
        <v>91.284708575127738</v>
      </c>
      <c r="L6" s="119"/>
      <c r="M6" s="120">
        <f t="shared" ref="M6:M8" si="3">+(I15+M15+Q15+U15)*100/D15</f>
        <v>100</v>
      </c>
      <c r="O6" s="113" t="s">
        <v>140</v>
      </c>
      <c r="P6" s="113">
        <f>I16+M16</f>
        <v>12542200</v>
      </c>
      <c r="Q6" s="121">
        <f>P6*100/D16</f>
        <v>67.496865229066998</v>
      </c>
      <c r="R6" s="113">
        <f>D16-P6</f>
        <v>6039700</v>
      </c>
      <c r="S6" s="113">
        <f>P6+R6</f>
        <v>18581900</v>
      </c>
    </row>
    <row r="7" spans="1:23" ht="24.6" x14ac:dyDescent="0.25">
      <c r="B7" s="109"/>
      <c r="C7" s="109"/>
      <c r="D7" s="256" t="s">
        <v>9</v>
      </c>
      <c r="E7" s="256"/>
      <c r="F7" s="119"/>
      <c r="G7" s="119">
        <f t="shared" si="0"/>
        <v>50.251588911790506</v>
      </c>
      <c r="H7" s="119">
        <v>75</v>
      </c>
      <c r="I7" s="120">
        <f t="shared" si="1"/>
        <v>67.496865229066998</v>
      </c>
      <c r="J7" s="119"/>
      <c r="K7" s="119">
        <f t="shared" si="2"/>
        <v>83.770766175687086</v>
      </c>
      <c r="L7" s="119"/>
      <c r="M7" s="120">
        <f t="shared" si="3"/>
        <v>100</v>
      </c>
      <c r="O7" s="113" t="s">
        <v>141</v>
      </c>
      <c r="P7" s="113">
        <f>I17+M17</f>
        <v>16020500</v>
      </c>
      <c r="Q7" s="121">
        <f>P7*100/D17</f>
        <v>100</v>
      </c>
      <c r="R7" s="113">
        <f>D17-P7</f>
        <v>0</v>
      </c>
      <c r="S7" s="113">
        <f>P7+R7</f>
        <v>16020500</v>
      </c>
    </row>
    <row r="8" spans="1:23" ht="24.6" x14ac:dyDescent="0.25">
      <c r="B8" s="109"/>
      <c r="C8" s="109"/>
      <c r="D8" s="256" t="s">
        <v>10</v>
      </c>
      <c r="E8" s="256"/>
      <c r="F8" s="119"/>
      <c r="G8" s="122">
        <f t="shared" si="0"/>
        <v>56.050060859523732</v>
      </c>
      <c r="H8" s="122">
        <v>100</v>
      </c>
      <c r="I8" s="123">
        <f t="shared" si="1"/>
        <v>100</v>
      </c>
      <c r="J8" s="122"/>
      <c r="K8" s="122">
        <f t="shared" si="2"/>
        <v>100</v>
      </c>
      <c r="L8" s="122"/>
      <c r="M8" s="123">
        <f t="shared" si="3"/>
        <v>100</v>
      </c>
    </row>
    <row r="9" spans="1:23" ht="24.6" x14ac:dyDescent="0.25">
      <c r="B9" s="109"/>
      <c r="C9" s="109"/>
      <c r="D9" s="110"/>
      <c r="E9" s="110"/>
      <c r="F9" s="111"/>
      <c r="G9" s="111"/>
      <c r="H9" s="111"/>
      <c r="I9" s="112"/>
    </row>
    <row r="10" spans="1:23" ht="24.6" x14ac:dyDescent="0.25">
      <c r="A10" s="124"/>
      <c r="B10" s="125"/>
      <c r="C10" s="125"/>
      <c r="D10" s="126"/>
      <c r="E10" s="126"/>
      <c r="F10" s="127"/>
      <c r="G10" s="127"/>
      <c r="H10" s="127"/>
      <c r="I10" s="128"/>
      <c r="J10" s="129"/>
      <c r="K10" s="129"/>
      <c r="L10" s="129"/>
      <c r="M10" s="130"/>
      <c r="N10" s="129"/>
      <c r="O10" s="129"/>
      <c r="P10" s="129"/>
      <c r="Q10" s="130"/>
      <c r="R10" s="129"/>
      <c r="S10" s="129"/>
      <c r="T10" s="257" t="s">
        <v>11</v>
      </c>
      <c r="U10" s="257"/>
    </row>
    <row r="11" spans="1:23" ht="24.6" x14ac:dyDescent="0.25">
      <c r="A11" s="131" t="s">
        <v>12</v>
      </c>
      <c r="B11" s="258" t="s">
        <v>13</v>
      </c>
      <c r="C11" s="259"/>
      <c r="D11" s="133" t="s">
        <v>14</v>
      </c>
      <c r="E11" s="133" t="s">
        <v>14</v>
      </c>
      <c r="F11" s="252" t="s">
        <v>2</v>
      </c>
      <c r="G11" s="252"/>
      <c r="H11" s="252"/>
      <c r="I11" s="252"/>
      <c r="J11" s="252" t="s">
        <v>3</v>
      </c>
      <c r="K11" s="252"/>
      <c r="L11" s="252"/>
      <c r="M11" s="252"/>
      <c r="N11" s="252" t="s">
        <v>4</v>
      </c>
      <c r="O11" s="252"/>
      <c r="P11" s="252"/>
      <c r="Q11" s="252"/>
      <c r="R11" s="252" t="s">
        <v>5</v>
      </c>
      <c r="S11" s="252"/>
      <c r="T11" s="252"/>
      <c r="U11" s="252"/>
    </row>
    <row r="12" spans="1:23" ht="24.6" x14ac:dyDescent="0.25">
      <c r="A12" s="135" t="s">
        <v>15</v>
      </c>
      <c r="B12" s="136" t="s">
        <v>16</v>
      </c>
      <c r="C12" s="132" t="s">
        <v>17</v>
      </c>
      <c r="D12" s="137" t="s">
        <v>18</v>
      </c>
      <c r="E12" s="137" t="s">
        <v>19</v>
      </c>
      <c r="F12" s="134" t="s">
        <v>20</v>
      </c>
      <c r="G12" s="134" t="s">
        <v>21</v>
      </c>
      <c r="H12" s="134" t="s">
        <v>22</v>
      </c>
      <c r="I12" s="138" t="s">
        <v>23</v>
      </c>
      <c r="J12" s="134" t="s">
        <v>24</v>
      </c>
      <c r="K12" s="134" t="s">
        <v>25</v>
      </c>
      <c r="L12" s="134" t="s">
        <v>26</v>
      </c>
      <c r="M12" s="138" t="s">
        <v>23</v>
      </c>
      <c r="N12" s="134" t="s">
        <v>27</v>
      </c>
      <c r="O12" s="134" t="s">
        <v>28</v>
      </c>
      <c r="P12" s="134" t="s">
        <v>29</v>
      </c>
      <c r="Q12" s="138" t="s">
        <v>23</v>
      </c>
      <c r="R12" s="134" t="s">
        <v>30</v>
      </c>
      <c r="S12" s="134" t="s">
        <v>31</v>
      </c>
      <c r="T12" s="134" t="s">
        <v>32</v>
      </c>
      <c r="U12" s="138" t="s">
        <v>23</v>
      </c>
    </row>
    <row r="13" spans="1:23" ht="24.6" x14ac:dyDescent="0.25">
      <c r="A13" s="139" t="s">
        <v>33</v>
      </c>
      <c r="B13" s="140"/>
      <c r="C13" s="140"/>
      <c r="D13" s="141">
        <f>D14</f>
        <v>34602400</v>
      </c>
      <c r="E13" s="141">
        <f t="shared" ref="E13:T14" si="4">E14</f>
        <v>34602400</v>
      </c>
      <c r="F13" s="141">
        <f t="shared" si="4"/>
        <v>7321700</v>
      </c>
      <c r="G13" s="141">
        <f t="shared" si="4"/>
        <v>1008000</v>
      </c>
      <c r="H13" s="141">
        <f t="shared" si="4"/>
        <v>9987500</v>
      </c>
      <c r="I13" s="141">
        <f t="shared" si="4"/>
        <v>18317200</v>
      </c>
      <c r="J13" s="141">
        <f t="shared" si="4"/>
        <v>8089500</v>
      </c>
      <c r="K13" s="141">
        <f t="shared" si="4"/>
        <v>1148000</v>
      </c>
      <c r="L13" s="141">
        <f t="shared" si="4"/>
        <v>1008000</v>
      </c>
      <c r="M13" s="141">
        <f t="shared" si="4"/>
        <v>10245500</v>
      </c>
      <c r="N13" s="141">
        <f t="shared" si="4"/>
        <v>1008000</v>
      </c>
      <c r="O13" s="141">
        <f t="shared" si="4"/>
        <v>1008000</v>
      </c>
      <c r="P13" s="141">
        <f t="shared" si="4"/>
        <v>1008000</v>
      </c>
      <c r="Q13" s="141">
        <f t="shared" si="4"/>
        <v>3024000</v>
      </c>
      <c r="R13" s="141">
        <f t="shared" si="4"/>
        <v>1005300</v>
      </c>
      <c r="S13" s="141">
        <f t="shared" si="4"/>
        <v>1005200</v>
      </c>
      <c r="T13" s="141">
        <f t="shared" si="4"/>
        <v>1005200</v>
      </c>
      <c r="U13" s="142">
        <f>SUM(R13:T13)</f>
        <v>3015700</v>
      </c>
      <c r="V13" s="143">
        <f>I13+M13</f>
        <v>28562700</v>
      </c>
      <c r="W13" s="143">
        <f>D13-E13</f>
        <v>0</v>
      </c>
    </row>
    <row r="14" spans="1:23" ht="24.6" x14ac:dyDescent="0.25">
      <c r="A14" s="144" t="s">
        <v>118</v>
      </c>
      <c r="B14" s="145"/>
      <c r="C14" s="145"/>
      <c r="D14" s="146">
        <f>D15</f>
        <v>34602400</v>
      </c>
      <c r="E14" s="146">
        <f>E15</f>
        <v>34602400</v>
      </c>
      <c r="F14" s="146">
        <f>F15</f>
        <v>7321700</v>
      </c>
      <c r="G14" s="146">
        <f t="shared" si="4"/>
        <v>1008000</v>
      </c>
      <c r="H14" s="146">
        <f t="shared" si="4"/>
        <v>9987500</v>
      </c>
      <c r="I14" s="147">
        <f>SUM(F14:H14)</f>
        <v>18317200</v>
      </c>
      <c r="J14" s="146">
        <f t="shared" si="4"/>
        <v>8089500</v>
      </c>
      <c r="K14" s="146">
        <f t="shared" si="4"/>
        <v>1148000</v>
      </c>
      <c r="L14" s="146">
        <f t="shared" si="4"/>
        <v>1008000</v>
      </c>
      <c r="M14" s="147">
        <f t="shared" ref="M14:M62" si="5">SUM(J14:L14)</f>
        <v>10245500</v>
      </c>
      <c r="N14" s="146">
        <f t="shared" si="4"/>
        <v>1008000</v>
      </c>
      <c r="O14" s="146">
        <f t="shared" si="4"/>
        <v>1008000</v>
      </c>
      <c r="P14" s="146">
        <f t="shared" si="4"/>
        <v>1008000</v>
      </c>
      <c r="Q14" s="147">
        <f t="shared" ref="Q14:Q69" si="6">SUM(N14:P14)</f>
        <v>3024000</v>
      </c>
      <c r="R14" s="146">
        <f t="shared" si="4"/>
        <v>1005300</v>
      </c>
      <c r="S14" s="146">
        <f t="shared" si="4"/>
        <v>1005200</v>
      </c>
      <c r="T14" s="146">
        <f t="shared" si="4"/>
        <v>1005200</v>
      </c>
      <c r="U14" s="147">
        <f t="shared" ref="U14:U69" si="7">SUM(R14:T14)</f>
        <v>3015700</v>
      </c>
      <c r="V14" s="143">
        <f t="shared" ref="V14:V70" si="8">I14+M14</f>
        <v>28562700</v>
      </c>
      <c r="W14" s="143">
        <f t="shared" ref="W14:W70" si="9">D14-E14</f>
        <v>0</v>
      </c>
    </row>
    <row r="15" spans="1:23" s="151" customFormat="1" ht="24.6" x14ac:dyDescent="0.25">
      <c r="A15" s="148" t="s">
        <v>34</v>
      </c>
      <c r="B15" s="149"/>
      <c r="C15" s="149"/>
      <c r="D15" s="150">
        <f>D16+D17</f>
        <v>34602400</v>
      </c>
      <c r="E15" s="150">
        <f>E16+E17</f>
        <v>34602400</v>
      </c>
      <c r="F15" s="150">
        <f t="shared" ref="F15:U15" si="10">F16+F17</f>
        <v>7321700</v>
      </c>
      <c r="G15" s="150">
        <f t="shared" si="10"/>
        <v>1008000</v>
      </c>
      <c r="H15" s="150">
        <f>H16+H17</f>
        <v>9987500</v>
      </c>
      <c r="I15" s="150">
        <f>I16+I17</f>
        <v>18317200</v>
      </c>
      <c r="J15" s="150">
        <f t="shared" si="10"/>
        <v>8089500</v>
      </c>
      <c r="K15" s="150">
        <f t="shared" si="10"/>
        <v>1148000</v>
      </c>
      <c r="L15" s="150">
        <f t="shared" si="10"/>
        <v>1008000</v>
      </c>
      <c r="M15" s="150">
        <f>M16+M17</f>
        <v>10245500</v>
      </c>
      <c r="N15" s="150">
        <f t="shared" si="10"/>
        <v>1008000</v>
      </c>
      <c r="O15" s="150">
        <f t="shared" si="10"/>
        <v>1008000</v>
      </c>
      <c r="P15" s="150">
        <f t="shared" si="10"/>
        <v>1008000</v>
      </c>
      <c r="Q15" s="150">
        <f t="shared" si="10"/>
        <v>3024000</v>
      </c>
      <c r="R15" s="150">
        <f t="shared" si="10"/>
        <v>1005300</v>
      </c>
      <c r="S15" s="150">
        <f t="shared" si="10"/>
        <v>1005200</v>
      </c>
      <c r="T15" s="150">
        <f t="shared" si="10"/>
        <v>1005200</v>
      </c>
      <c r="U15" s="150">
        <f t="shared" si="10"/>
        <v>3015700</v>
      </c>
      <c r="V15" s="143">
        <f t="shared" si="8"/>
        <v>28562700</v>
      </c>
      <c r="W15" s="143">
        <f t="shared" si="9"/>
        <v>0</v>
      </c>
    </row>
    <row r="16" spans="1:23" s="155" customFormat="1" ht="24.6" x14ac:dyDescent="0.25">
      <c r="A16" s="152" t="s">
        <v>35</v>
      </c>
      <c r="B16" s="153"/>
      <c r="C16" s="153"/>
      <c r="D16" s="154">
        <f>D18+D59</f>
        <v>18581900</v>
      </c>
      <c r="E16" s="154">
        <f t="shared" ref="E16:U16" si="11">E18+E59</f>
        <v>18581900</v>
      </c>
      <c r="F16" s="154">
        <f t="shared" si="11"/>
        <v>7321700</v>
      </c>
      <c r="G16" s="154">
        <f t="shared" si="11"/>
        <v>1008000</v>
      </c>
      <c r="H16" s="154">
        <f t="shared" si="11"/>
        <v>1008000</v>
      </c>
      <c r="I16" s="154">
        <f t="shared" si="11"/>
        <v>9337700</v>
      </c>
      <c r="J16" s="154">
        <f t="shared" si="11"/>
        <v>1048500</v>
      </c>
      <c r="K16" s="154">
        <f t="shared" si="11"/>
        <v>1148000</v>
      </c>
      <c r="L16" s="154">
        <f t="shared" si="11"/>
        <v>1008000</v>
      </c>
      <c r="M16" s="154">
        <f t="shared" si="11"/>
        <v>3204500</v>
      </c>
      <c r="N16" s="154">
        <f t="shared" si="11"/>
        <v>1008000</v>
      </c>
      <c r="O16" s="154">
        <f t="shared" si="11"/>
        <v>1008000</v>
      </c>
      <c r="P16" s="154">
        <f t="shared" si="11"/>
        <v>1008000</v>
      </c>
      <c r="Q16" s="154">
        <f t="shared" si="11"/>
        <v>3024000</v>
      </c>
      <c r="R16" s="154">
        <f t="shared" si="11"/>
        <v>1005300</v>
      </c>
      <c r="S16" s="154">
        <f t="shared" si="11"/>
        <v>1005200</v>
      </c>
      <c r="T16" s="154">
        <f t="shared" si="11"/>
        <v>1005200</v>
      </c>
      <c r="U16" s="154">
        <f t="shared" si="11"/>
        <v>3015700</v>
      </c>
      <c r="V16" s="143">
        <f t="shared" si="8"/>
        <v>12542200</v>
      </c>
      <c r="W16" s="143">
        <f t="shared" si="9"/>
        <v>0</v>
      </c>
    </row>
    <row r="17" spans="1:23" s="155" customFormat="1" ht="24.6" x14ac:dyDescent="0.25">
      <c r="A17" s="152" t="s">
        <v>36</v>
      </c>
      <c r="B17" s="153"/>
      <c r="C17" s="153"/>
      <c r="D17" s="154">
        <f>D42+D67</f>
        <v>16020500</v>
      </c>
      <c r="E17" s="154">
        <f t="shared" ref="E17:U17" si="12">E42+E67</f>
        <v>16020500</v>
      </c>
      <c r="F17" s="154">
        <f t="shared" si="12"/>
        <v>0</v>
      </c>
      <c r="G17" s="154">
        <f t="shared" si="12"/>
        <v>0</v>
      </c>
      <c r="H17" s="154">
        <f t="shared" si="12"/>
        <v>8979500</v>
      </c>
      <c r="I17" s="154">
        <f t="shared" si="12"/>
        <v>8979500</v>
      </c>
      <c r="J17" s="154">
        <f t="shared" si="12"/>
        <v>7041000</v>
      </c>
      <c r="K17" s="154">
        <f t="shared" si="12"/>
        <v>0</v>
      </c>
      <c r="L17" s="154">
        <f t="shared" si="12"/>
        <v>0</v>
      </c>
      <c r="M17" s="154">
        <f t="shared" si="12"/>
        <v>7041000</v>
      </c>
      <c r="N17" s="154">
        <f t="shared" si="12"/>
        <v>0</v>
      </c>
      <c r="O17" s="154">
        <f t="shared" si="12"/>
        <v>0</v>
      </c>
      <c r="P17" s="154">
        <f t="shared" si="12"/>
        <v>0</v>
      </c>
      <c r="Q17" s="154">
        <f t="shared" si="12"/>
        <v>0</v>
      </c>
      <c r="R17" s="154">
        <f t="shared" si="12"/>
        <v>0</v>
      </c>
      <c r="S17" s="154">
        <f t="shared" si="12"/>
        <v>0</v>
      </c>
      <c r="T17" s="154">
        <f t="shared" si="12"/>
        <v>0</v>
      </c>
      <c r="U17" s="154">
        <f t="shared" si="12"/>
        <v>0</v>
      </c>
      <c r="V17" s="143">
        <f t="shared" si="8"/>
        <v>16020500</v>
      </c>
      <c r="W17" s="143">
        <f t="shared" si="9"/>
        <v>0</v>
      </c>
    </row>
    <row r="18" spans="1:23" s="159" customFormat="1" ht="24.6" outlineLevel="1" x14ac:dyDescent="0.25">
      <c r="A18" s="156" t="s">
        <v>37</v>
      </c>
      <c r="B18" s="157"/>
      <c r="C18" s="157"/>
      <c r="D18" s="158">
        <f>D19</f>
        <v>10877400</v>
      </c>
      <c r="E18" s="158">
        <f>E19</f>
        <v>10877400</v>
      </c>
      <c r="F18" s="158">
        <f t="shared" ref="F18:U18" si="13">F19</f>
        <v>6694700</v>
      </c>
      <c r="G18" s="158">
        <f t="shared" si="13"/>
        <v>381000</v>
      </c>
      <c r="H18" s="158">
        <f t="shared" si="13"/>
        <v>381000</v>
      </c>
      <c r="I18" s="158">
        <f>I19</f>
        <v>7456700</v>
      </c>
      <c r="J18" s="158">
        <f t="shared" si="13"/>
        <v>381000</v>
      </c>
      <c r="K18" s="158">
        <f t="shared" si="13"/>
        <v>381000</v>
      </c>
      <c r="L18" s="158">
        <f t="shared" si="13"/>
        <v>381000</v>
      </c>
      <c r="M18" s="158">
        <f t="shared" si="13"/>
        <v>1143000</v>
      </c>
      <c r="N18" s="158">
        <f t="shared" si="13"/>
        <v>381000</v>
      </c>
      <c r="O18" s="158">
        <f t="shared" si="13"/>
        <v>381000</v>
      </c>
      <c r="P18" s="158">
        <f t="shared" si="13"/>
        <v>381000</v>
      </c>
      <c r="Q18" s="158">
        <f t="shared" si="13"/>
        <v>1143000</v>
      </c>
      <c r="R18" s="158">
        <f t="shared" si="13"/>
        <v>378300</v>
      </c>
      <c r="S18" s="158">
        <f t="shared" si="13"/>
        <v>378200</v>
      </c>
      <c r="T18" s="158">
        <f t="shared" si="13"/>
        <v>378200</v>
      </c>
      <c r="U18" s="158">
        <f t="shared" si="13"/>
        <v>1134700</v>
      </c>
      <c r="V18" s="143">
        <f t="shared" si="8"/>
        <v>8599700</v>
      </c>
      <c r="W18" s="143">
        <f t="shared" si="9"/>
        <v>0</v>
      </c>
    </row>
    <row r="19" spans="1:23" ht="24.6" outlineLevel="3" x14ac:dyDescent="0.25">
      <c r="A19" s="160" t="s">
        <v>38</v>
      </c>
      <c r="B19" s="161"/>
      <c r="C19" s="161"/>
      <c r="D19" s="162">
        <f>D20+D21+D22+D23+D26+D32+D38+D39</f>
        <v>10877400</v>
      </c>
      <c r="E19" s="162">
        <f>E20+E21+E22+E23+E26+E32+E38+E39</f>
        <v>10877400</v>
      </c>
      <c r="F19" s="162">
        <f t="shared" ref="F19:U19" si="14">F20+F21+F22+F23+F26+F32+F38+F39</f>
        <v>6694700</v>
      </c>
      <c r="G19" s="162">
        <f t="shared" si="14"/>
        <v>381000</v>
      </c>
      <c r="H19" s="162">
        <f t="shared" si="14"/>
        <v>381000</v>
      </c>
      <c r="I19" s="162">
        <f t="shared" si="14"/>
        <v>7456700</v>
      </c>
      <c r="J19" s="162">
        <f t="shared" si="14"/>
        <v>381000</v>
      </c>
      <c r="K19" s="162">
        <f t="shared" si="14"/>
        <v>381000</v>
      </c>
      <c r="L19" s="162">
        <f t="shared" si="14"/>
        <v>381000</v>
      </c>
      <c r="M19" s="162">
        <f t="shared" si="14"/>
        <v>1143000</v>
      </c>
      <c r="N19" s="162">
        <f t="shared" si="14"/>
        <v>381000</v>
      </c>
      <c r="O19" s="162">
        <f t="shared" si="14"/>
        <v>381000</v>
      </c>
      <c r="P19" s="162">
        <f t="shared" si="14"/>
        <v>381000</v>
      </c>
      <c r="Q19" s="162">
        <f t="shared" si="14"/>
        <v>1143000</v>
      </c>
      <c r="R19" s="162">
        <f t="shared" si="14"/>
        <v>378300</v>
      </c>
      <c r="S19" s="162">
        <f t="shared" si="14"/>
        <v>378200</v>
      </c>
      <c r="T19" s="162">
        <f t="shared" si="14"/>
        <v>378200</v>
      </c>
      <c r="U19" s="162">
        <f t="shared" si="14"/>
        <v>1134700</v>
      </c>
      <c r="V19" s="143">
        <f t="shared" si="8"/>
        <v>8599700</v>
      </c>
      <c r="W19" s="143">
        <f t="shared" si="9"/>
        <v>0</v>
      </c>
    </row>
    <row r="20" spans="1:23" s="168" customFormat="1" ht="24.6" outlineLevel="4" x14ac:dyDescent="0.25">
      <c r="A20" s="163" t="s">
        <v>134</v>
      </c>
      <c r="B20" s="164">
        <v>5</v>
      </c>
      <c r="C20" s="164" t="s">
        <v>68</v>
      </c>
      <c r="D20" s="165">
        <v>2475900</v>
      </c>
      <c r="E20" s="165">
        <f>I20+M20+Q20+U20</f>
        <v>2475900</v>
      </c>
      <c r="F20" s="202">
        <v>207000</v>
      </c>
      <c r="G20" s="202">
        <v>207000</v>
      </c>
      <c r="H20" s="202">
        <v>207000</v>
      </c>
      <c r="I20" s="166">
        <f>SUM(F20:H20)</f>
        <v>621000</v>
      </c>
      <c r="J20" s="202">
        <v>207000</v>
      </c>
      <c r="K20" s="202">
        <v>207000</v>
      </c>
      <c r="L20" s="202">
        <v>207000</v>
      </c>
      <c r="M20" s="166">
        <f>SUM(J20:L20)</f>
        <v>621000</v>
      </c>
      <c r="N20" s="202">
        <v>207000</v>
      </c>
      <c r="O20" s="202">
        <v>207000</v>
      </c>
      <c r="P20" s="202">
        <v>207000</v>
      </c>
      <c r="Q20" s="166">
        <f>SUM(N20:P20)</f>
        <v>621000</v>
      </c>
      <c r="R20" s="202">
        <v>204300</v>
      </c>
      <c r="S20" s="202">
        <v>204300</v>
      </c>
      <c r="T20" s="202">
        <v>204300</v>
      </c>
      <c r="U20" s="166">
        <f>SUM(R20:T20)</f>
        <v>612900</v>
      </c>
      <c r="V20" s="167">
        <f t="shared" si="8"/>
        <v>1242000</v>
      </c>
      <c r="W20" s="143">
        <f t="shared" si="9"/>
        <v>0</v>
      </c>
    </row>
    <row r="21" spans="1:23" s="168" customFormat="1" ht="42" outlineLevel="4" x14ac:dyDescent="0.25">
      <c r="A21" s="163" t="s">
        <v>70</v>
      </c>
      <c r="B21" s="164">
        <v>27</v>
      </c>
      <c r="C21" s="164" t="s">
        <v>69</v>
      </c>
      <c r="D21" s="165">
        <v>27000</v>
      </c>
      <c r="E21" s="165">
        <f>I21+M21+Q21+U21</f>
        <v>27000</v>
      </c>
      <c r="F21" s="202">
        <v>27000</v>
      </c>
      <c r="G21" s="202"/>
      <c r="H21" s="202"/>
      <c r="I21" s="166">
        <f>SUM(F21:H21)</f>
        <v>27000</v>
      </c>
      <c r="J21" s="202"/>
      <c r="K21" s="202"/>
      <c r="L21" s="202"/>
      <c r="M21" s="166">
        <f t="shared" ref="M21" si="15">SUM(J21:L21)</f>
        <v>0</v>
      </c>
      <c r="N21" s="202"/>
      <c r="O21" s="202"/>
      <c r="P21" s="202"/>
      <c r="Q21" s="166">
        <f>SUM(N21:P21)</f>
        <v>0</v>
      </c>
      <c r="R21" s="202"/>
      <c r="S21" s="202"/>
      <c r="T21" s="202"/>
      <c r="U21" s="166">
        <f t="shared" ref="U21:U22" si="16">SUM(R21:T21)</f>
        <v>0</v>
      </c>
      <c r="V21" s="167">
        <f t="shared" si="8"/>
        <v>27000</v>
      </c>
      <c r="W21" s="143">
        <f t="shared" si="9"/>
        <v>0</v>
      </c>
    </row>
    <row r="22" spans="1:23" s="174" customFormat="1" ht="42" outlineLevel="5" x14ac:dyDescent="0.25">
      <c r="A22" s="169" t="s">
        <v>71</v>
      </c>
      <c r="B22" s="170">
        <v>1</v>
      </c>
      <c r="C22" s="170" t="s">
        <v>72</v>
      </c>
      <c r="D22" s="171">
        <v>16800</v>
      </c>
      <c r="E22" s="171">
        <f>I22+M22+Q22+U22</f>
        <v>16800</v>
      </c>
      <c r="F22" s="202">
        <v>16800</v>
      </c>
      <c r="G22" s="203"/>
      <c r="H22" s="203"/>
      <c r="I22" s="172">
        <f>SUM(F22:H22)</f>
        <v>16800</v>
      </c>
      <c r="J22" s="202"/>
      <c r="K22" s="203"/>
      <c r="L22" s="203"/>
      <c r="M22" s="173">
        <f>SUM(J22:L22)</f>
        <v>0</v>
      </c>
      <c r="N22" s="202"/>
      <c r="O22" s="203"/>
      <c r="P22" s="203"/>
      <c r="Q22" s="172">
        <f>SUM(N22:P22)</f>
        <v>0</v>
      </c>
      <c r="R22" s="202"/>
      <c r="S22" s="203"/>
      <c r="T22" s="203"/>
      <c r="U22" s="172">
        <f t="shared" si="16"/>
        <v>0</v>
      </c>
      <c r="V22" s="167">
        <f t="shared" si="8"/>
        <v>16800</v>
      </c>
      <c r="W22" s="143">
        <f t="shared" si="9"/>
        <v>0</v>
      </c>
    </row>
    <row r="23" spans="1:23" s="168" customFormat="1" ht="24.6" outlineLevel="4" x14ac:dyDescent="0.25">
      <c r="A23" s="163" t="s">
        <v>39</v>
      </c>
      <c r="B23" s="164"/>
      <c r="C23" s="164"/>
      <c r="D23" s="165">
        <f>SUM(D24:D25)</f>
        <v>1657200</v>
      </c>
      <c r="E23" s="165">
        <f>SUM(E24:E25)</f>
        <v>1657200</v>
      </c>
      <c r="F23" s="165">
        <f>SUM(F24:F25)</f>
        <v>1657200</v>
      </c>
      <c r="G23" s="165">
        <f>SUM(G24:G25)</f>
        <v>0</v>
      </c>
      <c r="H23" s="165">
        <f t="shared" ref="H23" si="17">SUM(H24:H25)</f>
        <v>0</v>
      </c>
      <c r="I23" s="166">
        <f>SUM(F23:H23)</f>
        <v>1657200</v>
      </c>
      <c r="J23" s="165">
        <f>SUM(J24:J25)</f>
        <v>0</v>
      </c>
      <c r="K23" s="165">
        <f t="shared" ref="K23:L23" si="18">SUM(K24:K25)</f>
        <v>0</v>
      </c>
      <c r="L23" s="165">
        <f t="shared" si="18"/>
        <v>0</v>
      </c>
      <c r="M23" s="166">
        <f>SUM(J23:L23)</f>
        <v>0</v>
      </c>
      <c r="N23" s="165">
        <f>SUM(N24:N25)</f>
        <v>0</v>
      </c>
      <c r="O23" s="165">
        <f>SUM(O24:O25)</f>
        <v>0</v>
      </c>
      <c r="P23" s="165">
        <f t="shared" ref="P23" si="19">SUM(P24:P25)</f>
        <v>0</v>
      </c>
      <c r="Q23" s="166">
        <f>SUM(N23:P23)</f>
        <v>0</v>
      </c>
      <c r="R23" s="165">
        <f>SUM(R24:R25)</f>
        <v>0</v>
      </c>
      <c r="S23" s="165">
        <f t="shared" ref="S23:T23" si="20">SUM(S24:S25)</f>
        <v>0</v>
      </c>
      <c r="T23" s="165">
        <f t="shared" si="20"/>
        <v>0</v>
      </c>
      <c r="U23" s="166">
        <f>SUM(R23:T23)</f>
        <v>0</v>
      </c>
      <c r="V23" s="143">
        <f t="shared" si="8"/>
        <v>1657200</v>
      </c>
      <c r="W23" s="143">
        <f t="shared" si="9"/>
        <v>0</v>
      </c>
    </row>
    <row r="24" spans="1:23" ht="24.6" outlineLevel="5" x14ac:dyDescent="0.25">
      <c r="A24" s="175" t="s">
        <v>40</v>
      </c>
      <c r="B24" s="161">
        <v>60</v>
      </c>
      <c r="C24" s="161" t="s">
        <v>69</v>
      </c>
      <c r="D24" s="176">
        <v>122200</v>
      </c>
      <c r="E24" s="176">
        <f>I24+M24+Q24+U24</f>
        <v>122200</v>
      </c>
      <c r="F24" s="202">
        <v>122200</v>
      </c>
      <c r="G24" s="203"/>
      <c r="H24" s="203"/>
      <c r="I24" s="177">
        <f>SUM(F24:H24)</f>
        <v>122200</v>
      </c>
      <c r="J24" s="202"/>
      <c r="K24" s="203"/>
      <c r="L24" s="203"/>
      <c r="M24" s="177">
        <f>SUM(J24:L24)</f>
        <v>0</v>
      </c>
      <c r="N24" s="202"/>
      <c r="O24" s="203"/>
      <c r="P24" s="203"/>
      <c r="Q24" s="177">
        <f>SUM(N24:P24)</f>
        <v>0</v>
      </c>
      <c r="R24" s="202"/>
      <c r="S24" s="203"/>
      <c r="T24" s="203"/>
      <c r="U24" s="178">
        <f>SUM(R24:T24)</f>
        <v>0</v>
      </c>
      <c r="V24" s="167">
        <f t="shared" si="8"/>
        <v>122200</v>
      </c>
      <c r="W24" s="143">
        <f t="shared" si="9"/>
        <v>0</v>
      </c>
    </row>
    <row r="25" spans="1:23" ht="24.6" outlineLevel="5" x14ac:dyDescent="0.25">
      <c r="A25" s="175" t="s">
        <v>41</v>
      </c>
      <c r="B25" s="161">
        <v>754</v>
      </c>
      <c r="C25" s="161" t="s">
        <v>69</v>
      </c>
      <c r="D25" s="176">
        <v>1535000</v>
      </c>
      <c r="E25" s="176">
        <f>I25+M25+Q25+U25</f>
        <v>1535000</v>
      </c>
      <c r="F25" s="202">
        <v>1535000</v>
      </c>
      <c r="G25" s="203"/>
      <c r="H25" s="203"/>
      <c r="I25" s="177">
        <f t="shared" ref="I25:I69" si="21">SUM(F25:H25)</f>
        <v>1535000</v>
      </c>
      <c r="J25" s="202"/>
      <c r="K25" s="203"/>
      <c r="L25" s="203"/>
      <c r="M25" s="177">
        <f t="shared" ref="M25" si="22">SUM(J25:L25)</f>
        <v>0</v>
      </c>
      <c r="N25" s="202"/>
      <c r="O25" s="203"/>
      <c r="P25" s="203"/>
      <c r="Q25" s="177">
        <f t="shared" ref="Q25" si="23">SUM(N25:P25)</f>
        <v>0</v>
      </c>
      <c r="R25" s="202"/>
      <c r="S25" s="203"/>
      <c r="T25" s="203"/>
      <c r="U25" s="178">
        <f t="shared" ref="U25" si="24">SUM(R25:T25)</f>
        <v>0</v>
      </c>
      <c r="V25" s="167">
        <f t="shared" si="8"/>
        <v>1535000</v>
      </c>
      <c r="W25" s="143">
        <f t="shared" si="9"/>
        <v>0</v>
      </c>
    </row>
    <row r="26" spans="1:23" s="168" customFormat="1" ht="24.6" outlineLevel="4" x14ac:dyDescent="0.25">
      <c r="A26" s="163" t="s">
        <v>42</v>
      </c>
      <c r="B26" s="164"/>
      <c r="C26" s="164"/>
      <c r="D26" s="165">
        <f>SUM(D27:D31)</f>
        <v>172400</v>
      </c>
      <c r="E26" s="165">
        <f>SUM(E27:E31)</f>
        <v>172400</v>
      </c>
      <c r="F26" s="165">
        <f>SUM(F27:F31)</f>
        <v>172400</v>
      </c>
      <c r="G26" s="165">
        <f t="shared" ref="G26:H26" si="25">SUM(G27:G31)</f>
        <v>0</v>
      </c>
      <c r="H26" s="165">
        <f t="shared" si="25"/>
        <v>0</v>
      </c>
      <c r="I26" s="166">
        <f>SUM(F26:H26)</f>
        <v>172400</v>
      </c>
      <c r="J26" s="165">
        <f t="shared" ref="J26:L26" si="26">SUM(J27:J31)</f>
        <v>0</v>
      </c>
      <c r="K26" s="165">
        <f t="shared" si="26"/>
        <v>0</v>
      </c>
      <c r="L26" s="165">
        <f t="shared" si="26"/>
        <v>0</v>
      </c>
      <c r="M26" s="166">
        <f t="shared" si="5"/>
        <v>0</v>
      </c>
      <c r="N26" s="165">
        <f t="shared" ref="N26:P26" si="27">SUM(N27:N31)</f>
        <v>0</v>
      </c>
      <c r="O26" s="165">
        <f t="shared" si="27"/>
        <v>0</v>
      </c>
      <c r="P26" s="165">
        <f t="shared" si="27"/>
        <v>0</v>
      </c>
      <c r="Q26" s="166">
        <f t="shared" si="6"/>
        <v>0</v>
      </c>
      <c r="R26" s="165">
        <f t="shared" ref="R26:T26" si="28">SUM(R27:R31)</f>
        <v>0</v>
      </c>
      <c r="S26" s="165">
        <f t="shared" si="28"/>
        <v>0</v>
      </c>
      <c r="T26" s="165">
        <f t="shared" si="28"/>
        <v>0</v>
      </c>
      <c r="U26" s="166">
        <f t="shared" si="7"/>
        <v>0</v>
      </c>
      <c r="V26" s="143">
        <f t="shared" si="8"/>
        <v>172400</v>
      </c>
      <c r="W26" s="143">
        <f t="shared" si="9"/>
        <v>0</v>
      </c>
    </row>
    <row r="27" spans="1:23" ht="24.6" outlineLevel="5" x14ac:dyDescent="0.25">
      <c r="A27" s="175" t="s">
        <v>43</v>
      </c>
      <c r="B27" s="161">
        <v>60</v>
      </c>
      <c r="C27" s="161" t="s">
        <v>69</v>
      </c>
      <c r="D27" s="176">
        <v>122400</v>
      </c>
      <c r="E27" s="176">
        <f t="shared" ref="E27:E31" si="29">I27+M27+Q27+U27</f>
        <v>122400</v>
      </c>
      <c r="F27" s="202">
        <v>122400</v>
      </c>
      <c r="G27" s="203"/>
      <c r="H27" s="203"/>
      <c r="I27" s="177">
        <f t="shared" si="21"/>
        <v>122400</v>
      </c>
      <c r="J27" s="203"/>
      <c r="K27" s="203"/>
      <c r="L27" s="203"/>
      <c r="M27" s="177">
        <f t="shared" si="5"/>
        <v>0</v>
      </c>
      <c r="N27" s="203"/>
      <c r="O27" s="203"/>
      <c r="P27" s="203"/>
      <c r="Q27" s="177">
        <f t="shared" si="6"/>
        <v>0</v>
      </c>
      <c r="R27" s="203"/>
      <c r="S27" s="203"/>
      <c r="T27" s="203"/>
      <c r="U27" s="177">
        <f t="shared" si="7"/>
        <v>0</v>
      </c>
      <c r="V27" s="167">
        <f t="shared" si="8"/>
        <v>122400</v>
      </c>
      <c r="W27" s="143">
        <f t="shared" si="9"/>
        <v>0</v>
      </c>
    </row>
    <row r="28" spans="1:23" ht="24.6" outlineLevel="5" x14ac:dyDescent="0.25">
      <c r="A28" s="175" t="s">
        <v>44</v>
      </c>
      <c r="B28" s="161">
        <v>36</v>
      </c>
      <c r="C28" s="161" t="s">
        <v>69</v>
      </c>
      <c r="D28" s="176">
        <v>11700</v>
      </c>
      <c r="E28" s="176">
        <f t="shared" si="29"/>
        <v>11700</v>
      </c>
      <c r="F28" s="202">
        <v>11700</v>
      </c>
      <c r="G28" s="203"/>
      <c r="H28" s="203"/>
      <c r="I28" s="177">
        <f t="shared" si="21"/>
        <v>11700</v>
      </c>
      <c r="J28" s="203"/>
      <c r="K28" s="203"/>
      <c r="L28" s="202"/>
      <c r="M28" s="177">
        <f t="shared" si="5"/>
        <v>0</v>
      </c>
      <c r="N28" s="203"/>
      <c r="O28" s="203"/>
      <c r="P28" s="203"/>
      <c r="Q28" s="177">
        <f t="shared" si="6"/>
        <v>0</v>
      </c>
      <c r="R28" s="203"/>
      <c r="S28" s="203"/>
      <c r="T28" s="203"/>
      <c r="U28" s="177">
        <f t="shared" si="7"/>
        <v>0</v>
      </c>
      <c r="V28" s="167">
        <f t="shared" si="8"/>
        <v>11700</v>
      </c>
      <c r="W28" s="143">
        <f t="shared" si="9"/>
        <v>0</v>
      </c>
    </row>
    <row r="29" spans="1:23" ht="24.6" outlineLevel="5" x14ac:dyDescent="0.25">
      <c r="A29" s="175" t="s">
        <v>45</v>
      </c>
      <c r="B29" s="161">
        <v>36</v>
      </c>
      <c r="C29" s="161" t="s">
        <v>69</v>
      </c>
      <c r="D29" s="176">
        <v>7200</v>
      </c>
      <c r="E29" s="176">
        <f t="shared" si="29"/>
        <v>7200</v>
      </c>
      <c r="F29" s="202">
        <v>7200</v>
      </c>
      <c r="G29" s="203"/>
      <c r="H29" s="203"/>
      <c r="I29" s="177">
        <f t="shared" si="21"/>
        <v>7200</v>
      </c>
      <c r="J29" s="203"/>
      <c r="K29" s="203"/>
      <c r="L29" s="202"/>
      <c r="M29" s="177">
        <f t="shared" si="5"/>
        <v>0</v>
      </c>
      <c r="N29" s="203"/>
      <c r="O29" s="203"/>
      <c r="P29" s="203"/>
      <c r="Q29" s="177">
        <f t="shared" si="6"/>
        <v>0</v>
      </c>
      <c r="R29" s="203"/>
      <c r="S29" s="203"/>
      <c r="T29" s="203"/>
      <c r="U29" s="177">
        <f t="shared" si="7"/>
        <v>0</v>
      </c>
      <c r="V29" s="167">
        <f t="shared" si="8"/>
        <v>7200</v>
      </c>
      <c r="W29" s="143">
        <f t="shared" si="9"/>
        <v>0</v>
      </c>
    </row>
    <row r="30" spans="1:23" ht="24.6" outlineLevel="5" x14ac:dyDescent="0.25">
      <c r="A30" s="175" t="s">
        <v>46</v>
      </c>
      <c r="B30" s="161">
        <v>36</v>
      </c>
      <c r="C30" s="161" t="s">
        <v>69</v>
      </c>
      <c r="D30" s="176">
        <v>10500</v>
      </c>
      <c r="E30" s="176">
        <f t="shared" si="29"/>
        <v>10500</v>
      </c>
      <c r="F30" s="202">
        <v>10500</v>
      </c>
      <c r="G30" s="203"/>
      <c r="H30" s="203"/>
      <c r="I30" s="177">
        <f t="shared" si="21"/>
        <v>10500</v>
      </c>
      <c r="J30" s="203"/>
      <c r="K30" s="203"/>
      <c r="L30" s="203"/>
      <c r="M30" s="177">
        <f t="shared" si="5"/>
        <v>0</v>
      </c>
      <c r="N30" s="203"/>
      <c r="O30" s="203"/>
      <c r="P30" s="203"/>
      <c r="Q30" s="177">
        <f t="shared" si="6"/>
        <v>0</v>
      </c>
      <c r="R30" s="203"/>
      <c r="S30" s="203"/>
      <c r="T30" s="203"/>
      <c r="U30" s="177">
        <f t="shared" si="7"/>
        <v>0</v>
      </c>
      <c r="V30" s="167">
        <f t="shared" si="8"/>
        <v>10500</v>
      </c>
      <c r="W30" s="143">
        <f t="shared" si="9"/>
        <v>0</v>
      </c>
    </row>
    <row r="31" spans="1:23" ht="24.6" outlineLevel="5" x14ac:dyDescent="0.25">
      <c r="A31" s="175" t="s">
        <v>47</v>
      </c>
      <c r="B31" s="161">
        <v>36</v>
      </c>
      <c r="C31" s="161" t="s">
        <v>69</v>
      </c>
      <c r="D31" s="176">
        <v>20600</v>
      </c>
      <c r="E31" s="176">
        <f t="shared" si="29"/>
        <v>20600</v>
      </c>
      <c r="F31" s="202">
        <v>20600</v>
      </c>
      <c r="G31" s="203"/>
      <c r="H31" s="203"/>
      <c r="I31" s="177">
        <f>SUM(F31:H31)</f>
        <v>20600</v>
      </c>
      <c r="J31" s="203"/>
      <c r="K31" s="203"/>
      <c r="L31" s="202"/>
      <c r="M31" s="177">
        <f t="shared" si="5"/>
        <v>0</v>
      </c>
      <c r="N31" s="203"/>
      <c r="O31" s="203"/>
      <c r="P31" s="203"/>
      <c r="Q31" s="177">
        <f>SUM(N31:P31)</f>
        <v>0</v>
      </c>
      <c r="R31" s="203"/>
      <c r="S31" s="203"/>
      <c r="T31" s="203"/>
      <c r="U31" s="177">
        <f t="shared" si="7"/>
        <v>0</v>
      </c>
      <c r="V31" s="167">
        <f t="shared" si="8"/>
        <v>20600</v>
      </c>
      <c r="W31" s="143">
        <f t="shared" si="9"/>
        <v>0</v>
      </c>
    </row>
    <row r="32" spans="1:23" s="168" customFormat="1" ht="24.6" outlineLevel="4" x14ac:dyDescent="0.25">
      <c r="A32" s="163" t="s">
        <v>73</v>
      </c>
      <c r="B32" s="164"/>
      <c r="C32" s="164"/>
      <c r="D32" s="165">
        <f>SUM(D33:D37)</f>
        <v>725800</v>
      </c>
      <c r="E32" s="165">
        <f>SUM(E33:E37)</f>
        <v>725800</v>
      </c>
      <c r="F32" s="165">
        <f t="shared" ref="F32:T32" si="30">SUM(F33:F37)</f>
        <v>725800</v>
      </c>
      <c r="G32" s="165">
        <f t="shared" si="30"/>
        <v>0</v>
      </c>
      <c r="H32" s="165">
        <f t="shared" si="30"/>
        <v>0</v>
      </c>
      <c r="I32" s="166">
        <f>SUM(F32:H32)</f>
        <v>725800</v>
      </c>
      <c r="J32" s="165">
        <f t="shared" si="30"/>
        <v>0</v>
      </c>
      <c r="K32" s="165">
        <f t="shared" si="30"/>
        <v>0</v>
      </c>
      <c r="L32" s="165">
        <f t="shared" si="30"/>
        <v>0</v>
      </c>
      <c r="M32" s="166">
        <f t="shared" si="5"/>
        <v>0</v>
      </c>
      <c r="N32" s="165">
        <f t="shared" si="30"/>
        <v>0</v>
      </c>
      <c r="O32" s="165">
        <f t="shared" si="30"/>
        <v>0</v>
      </c>
      <c r="P32" s="165">
        <f t="shared" si="30"/>
        <v>0</v>
      </c>
      <c r="Q32" s="166">
        <f t="shared" si="6"/>
        <v>0</v>
      </c>
      <c r="R32" s="165">
        <f t="shared" si="30"/>
        <v>0</v>
      </c>
      <c r="S32" s="165">
        <f t="shared" si="30"/>
        <v>0</v>
      </c>
      <c r="T32" s="165">
        <f t="shared" si="30"/>
        <v>0</v>
      </c>
      <c r="U32" s="166">
        <f t="shared" si="7"/>
        <v>0</v>
      </c>
      <c r="V32" s="143">
        <f t="shared" si="8"/>
        <v>725800</v>
      </c>
      <c r="W32" s="143">
        <f t="shared" si="9"/>
        <v>0</v>
      </c>
    </row>
    <row r="33" spans="1:23" ht="24.6" outlineLevel="5" x14ac:dyDescent="0.25">
      <c r="A33" s="175" t="s">
        <v>43</v>
      </c>
      <c r="B33" s="161">
        <v>172</v>
      </c>
      <c r="C33" s="161" t="s">
        <v>69</v>
      </c>
      <c r="D33" s="176">
        <v>382300</v>
      </c>
      <c r="E33" s="176">
        <f t="shared" ref="E33:E37" si="31">I33+M33+Q33+U33</f>
        <v>382300</v>
      </c>
      <c r="F33" s="202">
        <v>382300</v>
      </c>
      <c r="G33" s="203"/>
      <c r="H33" s="203"/>
      <c r="I33" s="177">
        <f t="shared" si="21"/>
        <v>382300</v>
      </c>
      <c r="J33" s="203"/>
      <c r="K33" s="203"/>
      <c r="L33" s="203"/>
      <c r="M33" s="177">
        <f>SUM(J33:L33)</f>
        <v>0</v>
      </c>
      <c r="N33" s="203"/>
      <c r="O33" s="203"/>
      <c r="P33" s="203"/>
      <c r="Q33" s="177">
        <f t="shared" si="6"/>
        <v>0</v>
      </c>
      <c r="R33" s="203"/>
      <c r="S33" s="203"/>
      <c r="T33" s="203"/>
      <c r="U33" s="177">
        <f t="shared" si="7"/>
        <v>0</v>
      </c>
      <c r="V33" s="167">
        <f t="shared" si="8"/>
        <v>382300</v>
      </c>
      <c r="W33" s="143">
        <f t="shared" si="9"/>
        <v>0</v>
      </c>
    </row>
    <row r="34" spans="1:23" ht="24.6" outlineLevel="5" x14ac:dyDescent="0.25">
      <c r="A34" s="175" t="s">
        <v>44</v>
      </c>
      <c r="B34" s="161">
        <v>172</v>
      </c>
      <c r="C34" s="161" t="s">
        <v>69</v>
      </c>
      <c r="D34" s="176">
        <v>65400</v>
      </c>
      <c r="E34" s="176">
        <f t="shared" si="31"/>
        <v>65400</v>
      </c>
      <c r="F34" s="202">
        <v>65400</v>
      </c>
      <c r="G34" s="203"/>
      <c r="H34" s="203"/>
      <c r="I34" s="177">
        <f t="shared" si="21"/>
        <v>65400</v>
      </c>
      <c r="J34" s="203"/>
      <c r="K34" s="203"/>
      <c r="L34" s="202"/>
      <c r="M34" s="177">
        <f t="shared" ref="M34:M37" si="32">SUM(J34:L34)</f>
        <v>0</v>
      </c>
      <c r="N34" s="203"/>
      <c r="O34" s="203"/>
      <c r="P34" s="203"/>
      <c r="Q34" s="177">
        <f t="shared" si="6"/>
        <v>0</v>
      </c>
      <c r="R34" s="203"/>
      <c r="S34" s="203"/>
      <c r="T34" s="203"/>
      <c r="U34" s="177">
        <f t="shared" si="7"/>
        <v>0</v>
      </c>
      <c r="V34" s="167">
        <f t="shared" si="8"/>
        <v>65400</v>
      </c>
      <c r="W34" s="143">
        <f t="shared" si="9"/>
        <v>0</v>
      </c>
    </row>
    <row r="35" spans="1:23" ht="24.6" outlineLevel="5" x14ac:dyDescent="0.25">
      <c r="A35" s="175" t="s">
        <v>45</v>
      </c>
      <c r="B35" s="161">
        <v>172</v>
      </c>
      <c r="C35" s="161" t="s">
        <v>69</v>
      </c>
      <c r="D35" s="176">
        <v>103100</v>
      </c>
      <c r="E35" s="176">
        <f t="shared" si="31"/>
        <v>103100</v>
      </c>
      <c r="F35" s="202">
        <v>103100</v>
      </c>
      <c r="G35" s="203"/>
      <c r="H35" s="203"/>
      <c r="I35" s="177">
        <f t="shared" si="21"/>
        <v>103100</v>
      </c>
      <c r="J35" s="203"/>
      <c r="K35" s="203"/>
      <c r="L35" s="202"/>
      <c r="M35" s="177">
        <f t="shared" si="32"/>
        <v>0</v>
      </c>
      <c r="N35" s="203"/>
      <c r="O35" s="203"/>
      <c r="P35" s="203"/>
      <c r="Q35" s="177">
        <f t="shared" si="6"/>
        <v>0</v>
      </c>
      <c r="R35" s="203"/>
      <c r="S35" s="203"/>
      <c r="T35" s="203"/>
      <c r="U35" s="177">
        <f t="shared" si="7"/>
        <v>0</v>
      </c>
      <c r="V35" s="167">
        <f t="shared" si="8"/>
        <v>103100</v>
      </c>
      <c r="W35" s="143">
        <f t="shared" si="9"/>
        <v>0</v>
      </c>
    </row>
    <row r="36" spans="1:23" ht="24.6" outlineLevel="5" x14ac:dyDescent="0.25">
      <c r="A36" s="175" t="s">
        <v>46</v>
      </c>
      <c r="B36" s="161">
        <v>172</v>
      </c>
      <c r="C36" s="161" t="s">
        <v>69</v>
      </c>
      <c r="D36" s="176">
        <v>69000</v>
      </c>
      <c r="E36" s="176">
        <f t="shared" si="31"/>
        <v>69000</v>
      </c>
      <c r="F36" s="202">
        <v>69000</v>
      </c>
      <c r="G36" s="203"/>
      <c r="H36" s="203"/>
      <c r="I36" s="177">
        <f t="shared" si="21"/>
        <v>69000</v>
      </c>
      <c r="J36" s="203"/>
      <c r="K36" s="203"/>
      <c r="L36" s="202"/>
      <c r="M36" s="177">
        <f t="shared" si="32"/>
        <v>0</v>
      </c>
      <c r="N36" s="203"/>
      <c r="O36" s="203"/>
      <c r="P36" s="203"/>
      <c r="Q36" s="177">
        <f t="shared" si="6"/>
        <v>0</v>
      </c>
      <c r="R36" s="203"/>
      <c r="S36" s="203"/>
      <c r="T36" s="203"/>
      <c r="U36" s="177">
        <f t="shared" si="7"/>
        <v>0</v>
      </c>
      <c r="V36" s="167">
        <f t="shared" si="8"/>
        <v>69000</v>
      </c>
      <c r="W36" s="143">
        <f t="shared" si="9"/>
        <v>0</v>
      </c>
    </row>
    <row r="37" spans="1:23" ht="24.6" outlineLevel="5" x14ac:dyDescent="0.25">
      <c r="A37" s="175" t="s">
        <v>47</v>
      </c>
      <c r="B37" s="161">
        <v>172</v>
      </c>
      <c r="C37" s="161" t="s">
        <v>69</v>
      </c>
      <c r="D37" s="176">
        <v>106000</v>
      </c>
      <c r="E37" s="176">
        <f t="shared" si="31"/>
        <v>106000</v>
      </c>
      <c r="F37" s="202">
        <v>106000</v>
      </c>
      <c r="G37" s="203"/>
      <c r="H37" s="203"/>
      <c r="I37" s="177">
        <f>SUM(F37:H37)</f>
        <v>106000</v>
      </c>
      <c r="J37" s="203"/>
      <c r="K37" s="203"/>
      <c r="L37" s="202"/>
      <c r="M37" s="177">
        <f t="shared" si="32"/>
        <v>0</v>
      </c>
      <c r="N37" s="203"/>
      <c r="O37" s="203"/>
      <c r="P37" s="203"/>
      <c r="Q37" s="177">
        <f>SUM(N37:P37)</f>
        <v>0</v>
      </c>
      <c r="R37" s="203"/>
      <c r="S37" s="203"/>
      <c r="T37" s="203"/>
      <c r="U37" s="177">
        <f>SUM(R37:T37)</f>
        <v>0</v>
      </c>
      <c r="V37" s="167">
        <f t="shared" si="8"/>
        <v>106000</v>
      </c>
      <c r="W37" s="143">
        <f t="shared" si="9"/>
        <v>0</v>
      </c>
    </row>
    <row r="38" spans="1:23" s="168" customFormat="1" ht="24.6" outlineLevel="4" x14ac:dyDescent="0.25">
      <c r="A38" s="163" t="s">
        <v>48</v>
      </c>
      <c r="B38" s="164">
        <v>6</v>
      </c>
      <c r="C38" s="179" t="s">
        <v>68</v>
      </c>
      <c r="D38" s="165">
        <v>2087800</v>
      </c>
      <c r="E38" s="165">
        <f>I38+M38+Q38+U38</f>
        <v>2087800</v>
      </c>
      <c r="F38" s="203">
        <v>174000</v>
      </c>
      <c r="G38" s="203">
        <v>174000</v>
      </c>
      <c r="H38" s="203">
        <v>174000</v>
      </c>
      <c r="I38" s="180">
        <f>SUM(F38:H38)</f>
        <v>522000</v>
      </c>
      <c r="J38" s="203">
        <v>174000</v>
      </c>
      <c r="K38" s="203">
        <v>174000</v>
      </c>
      <c r="L38" s="203">
        <v>174000</v>
      </c>
      <c r="M38" s="180">
        <f t="shared" si="5"/>
        <v>522000</v>
      </c>
      <c r="N38" s="203">
        <v>174000</v>
      </c>
      <c r="O38" s="203">
        <v>174000</v>
      </c>
      <c r="P38" s="203">
        <v>174000</v>
      </c>
      <c r="Q38" s="180">
        <f t="shared" si="6"/>
        <v>522000</v>
      </c>
      <c r="R38" s="203">
        <v>174000</v>
      </c>
      <c r="S38" s="203">
        <v>173900</v>
      </c>
      <c r="T38" s="203">
        <v>173900</v>
      </c>
      <c r="U38" s="180">
        <f t="shared" si="7"/>
        <v>521800</v>
      </c>
      <c r="V38" s="167">
        <f t="shared" si="8"/>
        <v>1044000</v>
      </c>
      <c r="W38" s="143">
        <f t="shared" si="9"/>
        <v>0</v>
      </c>
    </row>
    <row r="39" spans="1:23" s="168" customFormat="1" ht="24.6" outlineLevel="4" x14ac:dyDescent="0.25">
      <c r="A39" s="163" t="s">
        <v>49</v>
      </c>
      <c r="B39" s="164"/>
      <c r="C39" s="164"/>
      <c r="D39" s="165">
        <f>SUM(D40:D41)</f>
        <v>3714500</v>
      </c>
      <c r="E39" s="165">
        <f>I39+M39+Q39+U39</f>
        <v>3714500</v>
      </c>
      <c r="F39" s="165">
        <f>SUM(F40:F41)</f>
        <v>3714500</v>
      </c>
      <c r="G39" s="165">
        <f t="shared" ref="G39:T39" si="33">SUM(G40:G41)</f>
        <v>0</v>
      </c>
      <c r="H39" s="165">
        <f t="shared" si="33"/>
        <v>0</v>
      </c>
      <c r="I39" s="166">
        <f>SUM(F39:H39)</f>
        <v>3714500</v>
      </c>
      <c r="J39" s="165">
        <f t="shared" si="33"/>
        <v>0</v>
      </c>
      <c r="K39" s="165">
        <f t="shared" si="33"/>
        <v>0</v>
      </c>
      <c r="L39" s="165">
        <f t="shared" si="33"/>
        <v>0</v>
      </c>
      <c r="M39" s="166">
        <f t="shared" si="5"/>
        <v>0</v>
      </c>
      <c r="N39" s="165">
        <f t="shared" si="33"/>
        <v>0</v>
      </c>
      <c r="O39" s="165">
        <f t="shared" si="33"/>
        <v>0</v>
      </c>
      <c r="P39" s="165">
        <f t="shared" si="33"/>
        <v>0</v>
      </c>
      <c r="Q39" s="166">
        <f t="shared" si="6"/>
        <v>0</v>
      </c>
      <c r="R39" s="165">
        <f t="shared" si="33"/>
        <v>0</v>
      </c>
      <c r="S39" s="165">
        <f t="shared" si="33"/>
        <v>0</v>
      </c>
      <c r="T39" s="165">
        <f t="shared" si="33"/>
        <v>0</v>
      </c>
      <c r="U39" s="166">
        <f t="shared" si="7"/>
        <v>0</v>
      </c>
      <c r="V39" s="143">
        <f t="shared" si="8"/>
        <v>3714500</v>
      </c>
      <c r="W39" s="143">
        <f t="shared" si="9"/>
        <v>0</v>
      </c>
    </row>
    <row r="40" spans="1:23" ht="24.6" outlineLevel="5" x14ac:dyDescent="0.25">
      <c r="A40" s="175" t="s">
        <v>50</v>
      </c>
      <c r="B40" s="161">
        <v>60</v>
      </c>
      <c r="C40" s="161" t="s">
        <v>69</v>
      </c>
      <c r="D40" s="176">
        <v>396900</v>
      </c>
      <c r="E40" s="176">
        <f t="shared" ref="E40:E47" si="34">I40+M40+Q40+U40</f>
        <v>396900</v>
      </c>
      <c r="F40" s="202">
        <v>396900</v>
      </c>
      <c r="G40" s="203"/>
      <c r="H40" s="203"/>
      <c r="I40" s="177">
        <f t="shared" si="21"/>
        <v>396900</v>
      </c>
      <c r="J40" s="203"/>
      <c r="K40" s="203"/>
      <c r="L40" s="203"/>
      <c r="M40" s="177">
        <f t="shared" si="5"/>
        <v>0</v>
      </c>
      <c r="N40" s="203"/>
      <c r="O40" s="203"/>
      <c r="P40" s="203"/>
      <c r="Q40" s="177">
        <f t="shared" si="6"/>
        <v>0</v>
      </c>
      <c r="R40" s="203"/>
      <c r="S40" s="203"/>
      <c r="T40" s="203"/>
      <c r="U40" s="177">
        <f t="shared" si="7"/>
        <v>0</v>
      </c>
      <c r="V40" s="167">
        <f t="shared" si="8"/>
        <v>396900</v>
      </c>
      <c r="W40" s="143">
        <f t="shared" si="9"/>
        <v>0</v>
      </c>
    </row>
    <row r="41" spans="1:23" ht="24.6" outlineLevel="5" x14ac:dyDescent="0.25">
      <c r="A41" s="175" t="s">
        <v>51</v>
      </c>
      <c r="B41" s="161">
        <v>754</v>
      </c>
      <c r="C41" s="161" t="s">
        <v>69</v>
      </c>
      <c r="D41" s="176">
        <v>3317600</v>
      </c>
      <c r="E41" s="176">
        <f>I41+M41+Q41+U41</f>
        <v>3317600</v>
      </c>
      <c r="F41" s="202">
        <v>3317600</v>
      </c>
      <c r="G41" s="203" t="s">
        <v>135</v>
      </c>
      <c r="H41" s="203"/>
      <c r="I41" s="177">
        <f>SUM(F41:H41)</f>
        <v>3317600</v>
      </c>
      <c r="J41" s="203"/>
      <c r="K41" s="203" t="s">
        <v>135</v>
      </c>
      <c r="L41" s="203"/>
      <c r="M41" s="178">
        <f>SUM(J41:L41)</f>
        <v>0</v>
      </c>
      <c r="N41" s="203"/>
      <c r="O41" s="203"/>
      <c r="P41" s="203"/>
      <c r="Q41" s="177">
        <f t="shared" si="6"/>
        <v>0</v>
      </c>
      <c r="R41" s="203"/>
      <c r="S41" s="203"/>
      <c r="T41" s="203"/>
      <c r="U41" s="177">
        <f t="shared" si="7"/>
        <v>0</v>
      </c>
      <c r="V41" s="167">
        <f t="shared" si="8"/>
        <v>3317600</v>
      </c>
      <c r="W41" s="143">
        <f t="shared" si="9"/>
        <v>0</v>
      </c>
    </row>
    <row r="42" spans="1:23" s="159" customFormat="1" ht="24.6" outlineLevel="1" x14ac:dyDescent="0.25">
      <c r="A42" s="156" t="s">
        <v>52</v>
      </c>
      <c r="B42" s="157"/>
      <c r="C42" s="157"/>
      <c r="D42" s="158">
        <f>D43</f>
        <v>7041000</v>
      </c>
      <c r="E42" s="158">
        <f>I42+M42+Q42+U42</f>
        <v>7041000</v>
      </c>
      <c r="F42" s="158">
        <f t="shared" ref="F42:T43" si="35">F43</f>
        <v>0</v>
      </c>
      <c r="G42" s="158">
        <f t="shared" si="35"/>
        <v>0</v>
      </c>
      <c r="H42" s="158">
        <f t="shared" si="35"/>
        <v>0</v>
      </c>
      <c r="I42" s="181">
        <f>SUM(F42:H42)</f>
        <v>0</v>
      </c>
      <c r="J42" s="158">
        <f t="shared" si="35"/>
        <v>7041000</v>
      </c>
      <c r="K42" s="158">
        <f t="shared" si="35"/>
        <v>0</v>
      </c>
      <c r="L42" s="158">
        <f t="shared" si="35"/>
        <v>0</v>
      </c>
      <c r="M42" s="181">
        <f>SUM(J42:L42)</f>
        <v>7041000</v>
      </c>
      <c r="N42" s="158">
        <f t="shared" si="35"/>
        <v>0</v>
      </c>
      <c r="O42" s="158">
        <f t="shared" si="35"/>
        <v>0</v>
      </c>
      <c r="P42" s="158">
        <f t="shared" si="35"/>
        <v>0</v>
      </c>
      <c r="Q42" s="181">
        <f>SUM(N42:P42)</f>
        <v>0</v>
      </c>
      <c r="R42" s="158">
        <f t="shared" si="35"/>
        <v>0</v>
      </c>
      <c r="S42" s="158">
        <f t="shared" si="35"/>
        <v>0</v>
      </c>
      <c r="T42" s="158">
        <f t="shared" si="35"/>
        <v>0</v>
      </c>
      <c r="U42" s="181">
        <f>SUM(R42:T42)</f>
        <v>0</v>
      </c>
      <c r="V42" s="143">
        <f t="shared" si="8"/>
        <v>7041000</v>
      </c>
      <c r="W42" s="143">
        <f t="shared" si="9"/>
        <v>0</v>
      </c>
    </row>
    <row r="43" spans="1:23" ht="24.6" outlineLevel="3" x14ac:dyDescent="0.25">
      <c r="A43" s="160" t="s">
        <v>38</v>
      </c>
      <c r="B43" s="161"/>
      <c r="C43" s="161"/>
      <c r="D43" s="176">
        <f>D44</f>
        <v>7041000</v>
      </c>
      <c r="E43" s="176">
        <f>E44</f>
        <v>7041000</v>
      </c>
      <c r="F43" s="204">
        <f t="shared" si="35"/>
        <v>0</v>
      </c>
      <c r="G43" s="204">
        <f t="shared" si="35"/>
        <v>0</v>
      </c>
      <c r="H43" s="204">
        <f t="shared" si="35"/>
        <v>0</v>
      </c>
      <c r="I43" s="176">
        <f t="shared" ref="I43:I58" si="36">SUM(F43:H43)</f>
        <v>0</v>
      </c>
      <c r="J43" s="204">
        <f t="shared" si="35"/>
        <v>7041000</v>
      </c>
      <c r="K43" s="204">
        <f t="shared" si="35"/>
        <v>0</v>
      </c>
      <c r="L43" s="204">
        <f t="shared" si="35"/>
        <v>0</v>
      </c>
      <c r="M43" s="176">
        <f t="shared" ref="M43:M58" si="37">SUM(J43:L43)</f>
        <v>7041000</v>
      </c>
      <c r="N43" s="204">
        <f t="shared" si="35"/>
        <v>0</v>
      </c>
      <c r="O43" s="204">
        <f t="shared" si="35"/>
        <v>0</v>
      </c>
      <c r="P43" s="204">
        <f t="shared" si="35"/>
        <v>0</v>
      </c>
      <c r="Q43" s="204">
        <f t="shared" ref="Q43:Q58" si="38">SUM(N43:P43)</f>
        <v>0</v>
      </c>
      <c r="R43" s="204">
        <f t="shared" si="35"/>
        <v>0</v>
      </c>
      <c r="S43" s="204">
        <f t="shared" si="35"/>
        <v>0</v>
      </c>
      <c r="T43" s="204">
        <f t="shared" si="35"/>
        <v>0</v>
      </c>
      <c r="U43" s="176">
        <f t="shared" ref="U43:U58" si="39">SUM(R43:T43)</f>
        <v>0</v>
      </c>
      <c r="V43" s="143">
        <f t="shared" si="8"/>
        <v>7041000</v>
      </c>
      <c r="W43" s="143">
        <f t="shared" si="9"/>
        <v>0</v>
      </c>
    </row>
    <row r="44" spans="1:23" s="168" customFormat="1" ht="24.6" outlineLevel="4" x14ac:dyDescent="0.25">
      <c r="A44" s="163" t="s">
        <v>151</v>
      </c>
      <c r="B44" s="164"/>
      <c r="C44" s="164"/>
      <c r="D44" s="165">
        <f>D45</f>
        <v>7041000</v>
      </c>
      <c r="E44" s="165">
        <f>E45</f>
        <v>7041000</v>
      </c>
      <c r="F44" s="165">
        <f>F45+F52</f>
        <v>0</v>
      </c>
      <c r="G44" s="165">
        <f>G45+G52</f>
        <v>0</v>
      </c>
      <c r="H44" s="165">
        <f>H45+H52</f>
        <v>0</v>
      </c>
      <c r="I44" s="165">
        <f t="shared" si="36"/>
        <v>0</v>
      </c>
      <c r="J44" s="165">
        <f>J45</f>
        <v>7041000</v>
      </c>
      <c r="K44" s="165">
        <f>K45+K52</f>
        <v>0</v>
      </c>
      <c r="L44" s="165">
        <f>L45+L52</f>
        <v>0</v>
      </c>
      <c r="M44" s="165">
        <f t="shared" si="37"/>
        <v>7041000</v>
      </c>
      <c r="N44" s="165">
        <f>N45+N52</f>
        <v>0</v>
      </c>
      <c r="O44" s="165">
        <f>O45+O52</f>
        <v>0</v>
      </c>
      <c r="P44" s="165">
        <f>P45+P52</f>
        <v>0</v>
      </c>
      <c r="Q44" s="165">
        <f t="shared" si="38"/>
        <v>0</v>
      </c>
      <c r="R44" s="165">
        <f>R45+R52</f>
        <v>0</v>
      </c>
      <c r="S44" s="165">
        <f>S45+S52</f>
        <v>0</v>
      </c>
      <c r="T44" s="165">
        <f>T45+T52</f>
        <v>0</v>
      </c>
      <c r="U44" s="165">
        <f t="shared" si="39"/>
        <v>0</v>
      </c>
      <c r="V44" s="143">
        <f t="shared" si="8"/>
        <v>7041000</v>
      </c>
      <c r="W44" s="143">
        <f t="shared" si="9"/>
        <v>0</v>
      </c>
    </row>
    <row r="45" spans="1:23" ht="24.6" outlineLevel="5" x14ac:dyDescent="0.25">
      <c r="A45" s="175" t="s">
        <v>152</v>
      </c>
      <c r="B45" s="161"/>
      <c r="C45" s="161"/>
      <c r="D45" s="176">
        <f>D46+D48+D50+D53+D55+D57</f>
        <v>7041000</v>
      </c>
      <c r="E45" s="176">
        <f>E46+E48+E50+E53+E55+E57</f>
        <v>7041000</v>
      </c>
      <c r="F45" s="176">
        <f t="shared" ref="F45:T45" si="40">F46+F50</f>
        <v>0</v>
      </c>
      <c r="G45" s="176">
        <f t="shared" si="40"/>
        <v>0</v>
      </c>
      <c r="H45" s="176">
        <f t="shared" si="40"/>
        <v>0</v>
      </c>
      <c r="I45" s="176">
        <f t="shared" si="36"/>
        <v>0</v>
      </c>
      <c r="J45" s="176">
        <f>J46+J48+J50+J53+J55+J57</f>
        <v>7041000</v>
      </c>
      <c r="K45" s="176">
        <f t="shared" si="40"/>
        <v>0</v>
      </c>
      <c r="L45" s="176">
        <f t="shared" si="40"/>
        <v>0</v>
      </c>
      <c r="M45" s="176">
        <f t="shared" si="37"/>
        <v>7041000</v>
      </c>
      <c r="N45" s="176">
        <f t="shared" si="40"/>
        <v>0</v>
      </c>
      <c r="O45" s="176">
        <f t="shared" si="40"/>
        <v>0</v>
      </c>
      <c r="P45" s="176">
        <f t="shared" si="40"/>
        <v>0</v>
      </c>
      <c r="Q45" s="176">
        <f t="shared" si="38"/>
        <v>0</v>
      </c>
      <c r="R45" s="176">
        <f t="shared" si="40"/>
        <v>0</v>
      </c>
      <c r="S45" s="176">
        <f t="shared" si="40"/>
        <v>0</v>
      </c>
      <c r="T45" s="176">
        <f t="shared" si="40"/>
        <v>0</v>
      </c>
      <c r="U45" s="176">
        <f t="shared" si="39"/>
        <v>0</v>
      </c>
      <c r="V45" s="143">
        <f t="shared" si="8"/>
        <v>7041000</v>
      </c>
      <c r="W45" s="143">
        <f t="shared" si="9"/>
        <v>0</v>
      </c>
    </row>
    <row r="46" spans="1:23" s="187" customFormat="1" ht="63" outlineLevel="6" x14ac:dyDescent="0.25">
      <c r="A46" s="182" t="s">
        <v>153</v>
      </c>
      <c r="B46" s="183">
        <v>1</v>
      </c>
      <c r="C46" s="183" t="s">
        <v>144</v>
      </c>
      <c r="D46" s="184">
        <v>240000</v>
      </c>
      <c r="E46" s="184">
        <f>I46+M46+Q46+U46</f>
        <v>240000</v>
      </c>
      <c r="F46" s="203"/>
      <c r="G46" s="203"/>
      <c r="H46" s="203"/>
      <c r="I46" s="186">
        <f t="shared" si="36"/>
        <v>0</v>
      </c>
      <c r="J46" s="203">
        <v>240000</v>
      </c>
      <c r="K46" s="203"/>
      <c r="L46" s="202"/>
      <c r="M46" s="186">
        <f t="shared" si="37"/>
        <v>240000</v>
      </c>
      <c r="N46" s="185"/>
      <c r="O46" s="185"/>
      <c r="P46" s="185">
        <v>0</v>
      </c>
      <c r="Q46" s="186">
        <f t="shared" si="38"/>
        <v>0</v>
      </c>
      <c r="R46" s="185"/>
      <c r="S46" s="185"/>
      <c r="T46" s="185"/>
      <c r="U46" s="186">
        <f t="shared" si="39"/>
        <v>0</v>
      </c>
      <c r="V46" s="143">
        <f t="shared" si="8"/>
        <v>240000</v>
      </c>
      <c r="W46" s="143">
        <f t="shared" si="9"/>
        <v>0</v>
      </c>
    </row>
    <row r="47" spans="1:23" s="187" customFormat="1" ht="24.6" outlineLevel="5" x14ac:dyDescent="0.25">
      <c r="A47" s="188"/>
      <c r="B47" s="250" t="s">
        <v>55</v>
      </c>
      <c r="C47" s="251"/>
      <c r="D47" s="184"/>
      <c r="E47" s="184">
        <f t="shared" si="34"/>
        <v>0</v>
      </c>
      <c r="F47" s="185"/>
      <c r="G47" s="189" t="s">
        <v>209</v>
      </c>
      <c r="H47" s="189" t="s">
        <v>210</v>
      </c>
      <c r="I47" s="186">
        <f t="shared" si="36"/>
        <v>0</v>
      </c>
      <c r="J47" s="189"/>
      <c r="K47" s="189"/>
      <c r="L47" s="189"/>
      <c r="M47" s="186">
        <f t="shared" si="37"/>
        <v>0</v>
      </c>
      <c r="N47" s="185"/>
      <c r="O47" s="185"/>
      <c r="P47" s="185"/>
      <c r="Q47" s="186">
        <f t="shared" si="38"/>
        <v>0</v>
      </c>
      <c r="R47" s="185"/>
      <c r="S47" s="185"/>
      <c r="T47" s="185"/>
      <c r="U47" s="186">
        <f t="shared" si="39"/>
        <v>0</v>
      </c>
      <c r="V47" s="143">
        <f t="shared" si="8"/>
        <v>0</v>
      </c>
      <c r="W47" s="143">
        <f t="shared" si="9"/>
        <v>0</v>
      </c>
    </row>
    <row r="48" spans="1:23" s="187" customFormat="1" ht="63" outlineLevel="6" x14ac:dyDescent="0.25">
      <c r="A48" s="182" t="s">
        <v>155</v>
      </c>
      <c r="B48" s="183">
        <v>1</v>
      </c>
      <c r="C48" s="183" t="s">
        <v>144</v>
      </c>
      <c r="D48" s="184">
        <v>358000</v>
      </c>
      <c r="E48" s="184">
        <f>I48+M48+Q48+U48</f>
        <v>358000</v>
      </c>
      <c r="F48" s="203"/>
      <c r="G48" s="203"/>
      <c r="H48" s="203"/>
      <c r="I48" s="186">
        <f t="shared" ref="I48:I49" si="41">SUM(F48:H48)</f>
        <v>0</v>
      </c>
      <c r="J48" s="203">
        <v>358000</v>
      </c>
      <c r="K48" s="203"/>
      <c r="L48" s="202">
        <v>0</v>
      </c>
      <c r="M48" s="186">
        <f t="shared" ref="M48:M49" si="42">SUM(J48:L48)</f>
        <v>358000</v>
      </c>
      <c r="N48" s="185"/>
      <c r="O48" s="185"/>
      <c r="P48" s="185">
        <v>0</v>
      </c>
      <c r="Q48" s="186">
        <f t="shared" ref="Q48:Q49" si="43">SUM(N48:P48)</f>
        <v>0</v>
      </c>
      <c r="R48" s="185"/>
      <c r="S48" s="185"/>
      <c r="T48" s="185"/>
      <c r="U48" s="186">
        <f t="shared" ref="U48:U49" si="44">SUM(R48:T48)</f>
        <v>0</v>
      </c>
      <c r="V48" s="143">
        <f t="shared" si="8"/>
        <v>358000</v>
      </c>
      <c r="W48" s="143">
        <f t="shared" si="9"/>
        <v>0</v>
      </c>
    </row>
    <row r="49" spans="1:23" s="187" customFormat="1" ht="24.6" outlineLevel="5" x14ac:dyDescent="0.25">
      <c r="A49" s="188"/>
      <c r="B49" s="250" t="s">
        <v>55</v>
      </c>
      <c r="C49" s="251"/>
      <c r="D49" s="184"/>
      <c r="E49" s="184">
        <f t="shared" ref="E49" si="45">I49+M49+Q49+U49</f>
        <v>0</v>
      </c>
      <c r="F49" s="185"/>
      <c r="G49" s="189" t="s">
        <v>209</v>
      </c>
      <c r="H49" s="189" t="s">
        <v>210</v>
      </c>
      <c r="I49" s="186">
        <f t="shared" si="41"/>
        <v>0</v>
      </c>
      <c r="J49" s="189"/>
      <c r="K49" s="189">
        <v>0</v>
      </c>
      <c r="L49" s="189"/>
      <c r="M49" s="186">
        <f t="shared" si="42"/>
        <v>0</v>
      </c>
      <c r="N49" s="185"/>
      <c r="O49" s="185"/>
      <c r="P49" s="185"/>
      <c r="Q49" s="186">
        <f t="shared" si="43"/>
        <v>0</v>
      </c>
      <c r="R49" s="185"/>
      <c r="S49" s="185"/>
      <c r="T49" s="185"/>
      <c r="U49" s="186">
        <f t="shared" si="44"/>
        <v>0</v>
      </c>
      <c r="V49" s="143">
        <f t="shared" si="8"/>
        <v>0</v>
      </c>
      <c r="W49" s="143">
        <f t="shared" si="9"/>
        <v>0</v>
      </c>
    </row>
    <row r="50" spans="1:23" s="187" customFormat="1" ht="84" outlineLevel="6" x14ac:dyDescent="0.25">
      <c r="A50" s="182" t="s">
        <v>156</v>
      </c>
      <c r="B50" s="183">
        <v>1</v>
      </c>
      <c r="C50" s="183" t="s">
        <v>144</v>
      </c>
      <c r="D50" s="184">
        <v>476000</v>
      </c>
      <c r="E50" s="184">
        <f>I50+M50+Q50+U50</f>
        <v>476000</v>
      </c>
      <c r="F50" s="203"/>
      <c r="G50" s="203"/>
      <c r="H50" s="203"/>
      <c r="I50" s="186">
        <f t="shared" si="36"/>
        <v>0</v>
      </c>
      <c r="J50" s="203">
        <v>476000</v>
      </c>
      <c r="K50" s="203"/>
      <c r="L50" s="202">
        <v>0</v>
      </c>
      <c r="M50" s="186">
        <f t="shared" si="37"/>
        <v>476000</v>
      </c>
      <c r="N50" s="185"/>
      <c r="O50" s="185"/>
      <c r="P50" s="185">
        <v>0</v>
      </c>
      <c r="Q50" s="186">
        <f t="shared" si="38"/>
        <v>0</v>
      </c>
      <c r="R50" s="185"/>
      <c r="S50" s="185"/>
      <c r="T50" s="185"/>
      <c r="U50" s="186">
        <f t="shared" si="39"/>
        <v>0</v>
      </c>
      <c r="V50" s="143">
        <f t="shared" ref="V50:V58" si="46">I50+M50</f>
        <v>476000</v>
      </c>
      <c r="W50" s="143">
        <f t="shared" si="9"/>
        <v>0</v>
      </c>
    </row>
    <row r="51" spans="1:23" s="187" customFormat="1" ht="24.6" outlineLevel="5" x14ac:dyDescent="0.25">
      <c r="A51" s="188"/>
      <c r="B51" s="250" t="s">
        <v>55</v>
      </c>
      <c r="C51" s="251"/>
      <c r="D51" s="184"/>
      <c r="E51" s="184">
        <f t="shared" ref="E51" si="47">I51+M51+Q51+U51</f>
        <v>0</v>
      </c>
      <c r="F51" s="185"/>
      <c r="G51" s="189" t="s">
        <v>209</v>
      </c>
      <c r="H51" s="189" t="s">
        <v>210</v>
      </c>
      <c r="I51" s="186">
        <f t="shared" si="36"/>
        <v>0</v>
      </c>
      <c r="J51" s="189"/>
      <c r="K51" s="189">
        <v>0</v>
      </c>
      <c r="L51" s="189"/>
      <c r="M51" s="186">
        <f t="shared" si="37"/>
        <v>0</v>
      </c>
      <c r="N51" s="185"/>
      <c r="O51" s="185"/>
      <c r="P51" s="185"/>
      <c r="Q51" s="186">
        <f t="shared" si="38"/>
        <v>0</v>
      </c>
      <c r="R51" s="185"/>
      <c r="S51" s="185"/>
      <c r="T51" s="185"/>
      <c r="U51" s="186">
        <f t="shared" si="39"/>
        <v>0</v>
      </c>
      <c r="V51" s="143">
        <f t="shared" si="46"/>
        <v>0</v>
      </c>
      <c r="W51" s="143">
        <f t="shared" si="9"/>
        <v>0</v>
      </c>
    </row>
    <row r="52" spans="1:23" ht="24.6" outlineLevel="5" x14ac:dyDescent="0.25">
      <c r="A52" s="175" t="s">
        <v>208</v>
      </c>
      <c r="B52" s="161"/>
      <c r="C52" s="161"/>
      <c r="D52" s="176">
        <f>D53+D55+D57</f>
        <v>5967000</v>
      </c>
      <c r="E52" s="176">
        <f>E53+E55+E57</f>
        <v>5967000</v>
      </c>
      <c r="F52" s="176">
        <f t="shared" ref="F52:H52" si="48">F57</f>
        <v>0</v>
      </c>
      <c r="G52" s="176">
        <f t="shared" si="48"/>
        <v>0</v>
      </c>
      <c r="H52" s="176">
        <f t="shared" si="48"/>
        <v>0</v>
      </c>
      <c r="I52" s="190">
        <f t="shared" si="36"/>
        <v>0</v>
      </c>
      <c r="J52" s="176">
        <f>J57+J53+J55</f>
        <v>5967000</v>
      </c>
      <c r="K52" s="176">
        <f t="shared" ref="K52:L52" si="49">K57</f>
        <v>0</v>
      </c>
      <c r="L52" s="176">
        <f t="shared" si="49"/>
        <v>0</v>
      </c>
      <c r="M52" s="190">
        <f t="shared" si="37"/>
        <v>5967000</v>
      </c>
      <c r="N52" s="176"/>
      <c r="O52" s="176">
        <f t="shared" ref="O52:P52" si="50">O57</f>
        <v>0</v>
      </c>
      <c r="P52" s="176">
        <f t="shared" si="50"/>
        <v>0</v>
      </c>
      <c r="Q52" s="176">
        <f t="shared" si="38"/>
        <v>0</v>
      </c>
      <c r="R52" s="176">
        <f t="shared" ref="R52:S52" si="51">R57</f>
        <v>0</v>
      </c>
      <c r="S52" s="176">
        <f t="shared" si="51"/>
        <v>0</v>
      </c>
      <c r="T52" s="176">
        <f>T57</f>
        <v>0</v>
      </c>
      <c r="U52" s="190">
        <f t="shared" si="39"/>
        <v>0</v>
      </c>
      <c r="V52" s="143">
        <f t="shared" si="46"/>
        <v>5967000</v>
      </c>
      <c r="W52" s="143">
        <f t="shared" si="9"/>
        <v>0</v>
      </c>
    </row>
    <row r="53" spans="1:23" s="187" customFormat="1" ht="105" outlineLevel="6" x14ac:dyDescent="0.25">
      <c r="A53" s="182" t="s">
        <v>157</v>
      </c>
      <c r="B53" s="183">
        <v>1</v>
      </c>
      <c r="C53" s="183" t="s">
        <v>144</v>
      </c>
      <c r="D53" s="184">
        <v>417000</v>
      </c>
      <c r="E53" s="184">
        <f>I53+M53+Q53+U53</f>
        <v>417000</v>
      </c>
      <c r="F53" s="203"/>
      <c r="G53" s="203"/>
      <c r="H53" s="203"/>
      <c r="I53" s="186">
        <f t="shared" ref="I53:I56" si="52">SUM(F53:H53)</f>
        <v>0</v>
      </c>
      <c r="J53" s="203">
        <v>417000</v>
      </c>
      <c r="K53" s="203"/>
      <c r="L53" s="202">
        <v>0</v>
      </c>
      <c r="M53" s="186">
        <f t="shared" ref="M53:M56" si="53">SUM(J53:L53)</f>
        <v>417000</v>
      </c>
      <c r="N53" s="185"/>
      <c r="O53" s="185"/>
      <c r="P53" s="185">
        <v>0</v>
      </c>
      <c r="Q53" s="186">
        <f t="shared" ref="Q53:Q56" si="54">SUM(N53:P53)</f>
        <v>0</v>
      </c>
      <c r="R53" s="185"/>
      <c r="S53" s="185"/>
      <c r="T53" s="185"/>
      <c r="U53" s="186">
        <f t="shared" ref="U53:U56" si="55">SUM(R53:T53)</f>
        <v>0</v>
      </c>
      <c r="V53" s="143">
        <f t="shared" ref="V53:V56" si="56">I53+M53</f>
        <v>417000</v>
      </c>
      <c r="W53" s="143">
        <f t="shared" si="9"/>
        <v>0</v>
      </c>
    </row>
    <row r="54" spans="1:23" s="187" customFormat="1" ht="24.6" outlineLevel="5" x14ac:dyDescent="0.25">
      <c r="A54" s="188"/>
      <c r="B54" s="250" t="s">
        <v>55</v>
      </c>
      <c r="C54" s="251"/>
      <c r="D54" s="184"/>
      <c r="E54" s="184">
        <f t="shared" ref="E54" si="57">I54+M54+Q54+U54</f>
        <v>0</v>
      </c>
      <c r="F54" s="185"/>
      <c r="G54" s="189" t="s">
        <v>209</v>
      </c>
      <c r="H54" s="189" t="s">
        <v>210</v>
      </c>
      <c r="I54" s="186">
        <f t="shared" ref="I54" si="58">SUM(F54:H54)</f>
        <v>0</v>
      </c>
      <c r="J54" s="189"/>
      <c r="K54" s="189"/>
      <c r="L54" s="189"/>
      <c r="M54" s="186">
        <f t="shared" ref="M54" si="59">SUM(J54:L54)</f>
        <v>0</v>
      </c>
      <c r="N54" s="185"/>
      <c r="O54" s="185"/>
      <c r="P54" s="185"/>
      <c r="Q54" s="186">
        <f t="shared" ref="Q54" si="60">SUM(N54:P54)</f>
        <v>0</v>
      </c>
      <c r="R54" s="185"/>
      <c r="S54" s="185"/>
      <c r="T54" s="185"/>
      <c r="U54" s="186">
        <f t="shared" ref="U54" si="61">SUM(R54:T54)</f>
        <v>0</v>
      </c>
      <c r="V54" s="143">
        <f t="shared" ref="V54" si="62">I54+M54</f>
        <v>0</v>
      </c>
      <c r="W54" s="143">
        <f t="shared" si="9"/>
        <v>0</v>
      </c>
    </row>
    <row r="55" spans="1:23" s="187" customFormat="1" ht="84" outlineLevel="6" x14ac:dyDescent="0.25">
      <c r="A55" s="182" t="s">
        <v>158</v>
      </c>
      <c r="B55" s="183">
        <v>1</v>
      </c>
      <c r="C55" s="183" t="s">
        <v>144</v>
      </c>
      <c r="D55" s="184">
        <v>394000</v>
      </c>
      <c r="E55" s="184">
        <f>I55+M55+Q55+U55</f>
        <v>394000</v>
      </c>
      <c r="F55" s="203"/>
      <c r="G55" s="203"/>
      <c r="H55" s="203"/>
      <c r="I55" s="186">
        <f t="shared" si="52"/>
        <v>0</v>
      </c>
      <c r="J55" s="203">
        <v>394000</v>
      </c>
      <c r="K55" s="203"/>
      <c r="L55" s="202">
        <v>0</v>
      </c>
      <c r="M55" s="186">
        <f t="shared" si="53"/>
        <v>394000</v>
      </c>
      <c r="N55" s="185"/>
      <c r="O55" s="185"/>
      <c r="P55" s="185">
        <v>0</v>
      </c>
      <c r="Q55" s="186">
        <f t="shared" si="54"/>
        <v>0</v>
      </c>
      <c r="R55" s="185"/>
      <c r="S55" s="185"/>
      <c r="T55" s="185"/>
      <c r="U55" s="186">
        <f t="shared" si="55"/>
        <v>0</v>
      </c>
      <c r="V55" s="143">
        <f t="shared" si="56"/>
        <v>394000</v>
      </c>
      <c r="W55" s="143">
        <f t="shared" si="9"/>
        <v>0</v>
      </c>
    </row>
    <row r="56" spans="1:23" s="187" customFormat="1" ht="24.6" outlineLevel="5" x14ac:dyDescent="0.25">
      <c r="A56" s="188"/>
      <c r="B56" s="250" t="s">
        <v>55</v>
      </c>
      <c r="C56" s="251"/>
      <c r="D56" s="184"/>
      <c r="E56" s="184">
        <f t="shared" ref="E56" si="63">I56+M56+Q56+U56</f>
        <v>0</v>
      </c>
      <c r="F56" s="185"/>
      <c r="G56" s="189" t="s">
        <v>209</v>
      </c>
      <c r="H56" s="189" t="s">
        <v>210</v>
      </c>
      <c r="I56" s="186">
        <f t="shared" si="52"/>
        <v>0</v>
      </c>
      <c r="J56" s="189"/>
      <c r="K56" s="189"/>
      <c r="L56" s="189"/>
      <c r="M56" s="186">
        <f t="shared" si="53"/>
        <v>0</v>
      </c>
      <c r="N56" s="185"/>
      <c r="O56" s="185"/>
      <c r="P56" s="185"/>
      <c r="Q56" s="186">
        <f t="shared" si="54"/>
        <v>0</v>
      </c>
      <c r="R56" s="185"/>
      <c r="S56" s="185"/>
      <c r="T56" s="185"/>
      <c r="U56" s="186">
        <f t="shared" si="55"/>
        <v>0</v>
      </c>
      <c r="V56" s="143">
        <f t="shared" si="56"/>
        <v>0</v>
      </c>
      <c r="W56" s="143">
        <f t="shared" si="9"/>
        <v>0</v>
      </c>
    </row>
    <row r="57" spans="1:23" s="187" customFormat="1" ht="63" outlineLevel="6" x14ac:dyDescent="0.25">
      <c r="A57" s="182" t="s">
        <v>160</v>
      </c>
      <c r="B57" s="183">
        <v>2</v>
      </c>
      <c r="C57" s="183" t="s">
        <v>161</v>
      </c>
      <c r="D57" s="184">
        <v>5156000</v>
      </c>
      <c r="E57" s="184">
        <f>I57+M57+Q57+U57</f>
        <v>5156000</v>
      </c>
      <c r="F57" s="203"/>
      <c r="G57" s="203"/>
      <c r="H57" s="203"/>
      <c r="I57" s="186">
        <f t="shared" si="36"/>
        <v>0</v>
      </c>
      <c r="J57" s="203">
        <v>5156000</v>
      </c>
      <c r="K57" s="203"/>
      <c r="L57" s="202">
        <v>0</v>
      </c>
      <c r="M57" s="186">
        <f t="shared" si="37"/>
        <v>5156000</v>
      </c>
      <c r="N57" s="185"/>
      <c r="O57" s="185"/>
      <c r="P57" s="185">
        <v>0</v>
      </c>
      <c r="Q57" s="186">
        <f t="shared" si="38"/>
        <v>0</v>
      </c>
      <c r="R57" s="185"/>
      <c r="S57" s="185"/>
      <c r="T57" s="185"/>
      <c r="U57" s="186">
        <f t="shared" si="39"/>
        <v>0</v>
      </c>
      <c r="V57" s="143">
        <f t="shared" si="46"/>
        <v>5156000</v>
      </c>
      <c r="W57" s="143">
        <f t="shared" si="9"/>
        <v>0</v>
      </c>
    </row>
    <row r="58" spans="1:23" s="187" customFormat="1" ht="24.6" outlineLevel="5" x14ac:dyDescent="0.25">
      <c r="A58" s="188"/>
      <c r="B58" s="250" t="s">
        <v>55</v>
      </c>
      <c r="C58" s="251"/>
      <c r="D58" s="184"/>
      <c r="E58" s="184">
        <f t="shared" ref="E58" si="64">I58+M58+Q58+U58</f>
        <v>0</v>
      </c>
      <c r="F58" s="185"/>
      <c r="G58" s="189" t="s">
        <v>209</v>
      </c>
      <c r="H58" s="189" t="s">
        <v>210</v>
      </c>
      <c r="I58" s="186">
        <f t="shared" si="36"/>
        <v>0</v>
      </c>
      <c r="J58" s="189"/>
      <c r="K58" s="189"/>
      <c r="L58" s="189"/>
      <c r="M58" s="186">
        <f t="shared" si="37"/>
        <v>0</v>
      </c>
      <c r="N58" s="185"/>
      <c r="O58" s="185"/>
      <c r="P58" s="185"/>
      <c r="Q58" s="186">
        <f t="shared" si="38"/>
        <v>0</v>
      </c>
      <c r="R58" s="185"/>
      <c r="S58" s="185"/>
      <c r="T58" s="185"/>
      <c r="U58" s="186">
        <f t="shared" si="39"/>
        <v>0</v>
      </c>
      <c r="V58" s="143">
        <f t="shared" si="46"/>
        <v>0</v>
      </c>
      <c r="W58" s="143">
        <f t="shared" si="9"/>
        <v>0</v>
      </c>
    </row>
    <row r="59" spans="1:23" s="159" customFormat="1" ht="24.6" outlineLevel="1" x14ac:dyDescent="0.25">
      <c r="A59" s="156" t="s">
        <v>56</v>
      </c>
      <c r="B59" s="157"/>
      <c r="C59" s="157"/>
      <c r="D59" s="158">
        <f>D60</f>
        <v>7704500</v>
      </c>
      <c r="E59" s="158">
        <f>E60</f>
        <v>7704500</v>
      </c>
      <c r="F59" s="158">
        <f>F60</f>
        <v>627000</v>
      </c>
      <c r="G59" s="158">
        <f>G60</f>
        <v>627000</v>
      </c>
      <c r="H59" s="158">
        <f>H60</f>
        <v>627000</v>
      </c>
      <c r="I59" s="181">
        <f>SUM(F59:H59)</f>
        <v>1881000</v>
      </c>
      <c r="J59" s="158">
        <f t="shared" ref="J59:T59" si="65">J60</f>
        <v>667500</v>
      </c>
      <c r="K59" s="158">
        <f t="shared" si="65"/>
        <v>767000</v>
      </c>
      <c r="L59" s="158">
        <f>L60</f>
        <v>627000</v>
      </c>
      <c r="M59" s="181">
        <f t="shared" si="5"/>
        <v>2061500</v>
      </c>
      <c r="N59" s="158">
        <f t="shared" si="65"/>
        <v>627000</v>
      </c>
      <c r="O59" s="158">
        <f t="shared" si="65"/>
        <v>627000</v>
      </c>
      <c r="P59" s="158">
        <f t="shared" si="65"/>
        <v>627000</v>
      </c>
      <c r="Q59" s="181">
        <f t="shared" si="6"/>
        <v>1881000</v>
      </c>
      <c r="R59" s="158">
        <f t="shared" si="65"/>
        <v>627000</v>
      </c>
      <c r="S59" s="158">
        <f t="shared" si="65"/>
        <v>627000</v>
      </c>
      <c r="T59" s="158">
        <f t="shared" si="65"/>
        <v>627000</v>
      </c>
      <c r="U59" s="181">
        <f t="shared" si="7"/>
        <v>1881000</v>
      </c>
      <c r="V59" s="143">
        <f t="shared" si="8"/>
        <v>3942500</v>
      </c>
      <c r="W59" s="143">
        <f t="shared" si="9"/>
        <v>0</v>
      </c>
    </row>
    <row r="60" spans="1:23" ht="24.6" outlineLevel="3" x14ac:dyDescent="0.25">
      <c r="A60" s="160" t="s">
        <v>38</v>
      </c>
      <c r="B60" s="161"/>
      <c r="C60" s="161"/>
      <c r="D60" s="176">
        <f>SUM(D61:D66)</f>
        <v>7704500</v>
      </c>
      <c r="E60" s="176">
        <f t="shared" ref="E60:U60" si="66">E61+E66+E62+E63+E64+E65</f>
        <v>7704500</v>
      </c>
      <c r="F60" s="176">
        <f t="shared" si="66"/>
        <v>627000</v>
      </c>
      <c r="G60" s="176">
        <f t="shared" si="66"/>
        <v>627000</v>
      </c>
      <c r="H60" s="176">
        <f t="shared" si="66"/>
        <v>627000</v>
      </c>
      <c r="I60" s="176">
        <f t="shared" si="66"/>
        <v>1881000</v>
      </c>
      <c r="J60" s="176">
        <f t="shared" si="66"/>
        <v>667500</v>
      </c>
      <c r="K60" s="176">
        <f t="shared" si="66"/>
        <v>767000</v>
      </c>
      <c r="L60" s="176">
        <f t="shared" si="66"/>
        <v>627000</v>
      </c>
      <c r="M60" s="176">
        <f t="shared" si="66"/>
        <v>2061500</v>
      </c>
      <c r="N60" s="176">
        <f t="shared" si="66"/>
        <v>627000</v>
      </c>
      <c r="O60" s="176">
        <f t="shared" si="66"/>
        <v>627000</v>
      </c>
      <c r="P60" s="176">
        <f t="shared" si="66"/>
        <v>627000</v>
      </c>
      <c r="Q60" s="176">
        <f t="shared" si="66"/>
        <v>1881000</v>
      </c>
      <c r="R60" s="176">
        <f t="shared" si="66"/>
        <v>627000</v>
      </c>
      <c r="S60" s="176">
        <f t="shared" si="66"/>
        <v>627000</v>
      </c>
      <c r="T60" s="176">
        <f t="shared" si="66"/>
        <v>627000</v>
      </c>
      <c r="U60" s="176">
        <f t="shared" si="66"/>
        <v>1881000</v>
      </c>
      <c r="V60" s="143">
        <f t="shared" si="8"/>
        <v>3942500</v>
      </c>
      <c r="W60" s="143">
        <f t="shared" si="9"/>
        <v>0</v>
      </c>
    </row>
    <row r="61" spans="1:23" s="168" customFormat="1" ht="24.6" outlineLevel="4" x14ac:dyDescent="0.25">
      <c r="A61" s="163" t="s">
        <v>57</v>
      </c>
      <c r="B61" s="164">
        <v>781</v>
      </c>
      <c r="C61" s="164" t="s">
        <v>69</v>
      </c>
      <c r="D61" s="165">
        <v>6248400</v>
      </c>
      <c r="E61" s="165">
        <f t="shared" ref="E61:E65" si="67">I61+M61+Q61+U61</f>
        <v>6248400</v>
      </c>
      <c r="F61" s="203">
        <v>520700</v>
      </c>
      <c r="G61" s="203">
        <v>520700</v>
      </c>
      <c r="H61" s="203">
        <v>520700</v>
      </c>
      <c r="I61" s="180">
        <f>SUM(F61:H61)</f>
        <v>1562100</v>
      </c>
      <c r="J61" s="203">
        <v>520700</v>
      </c>
      <c r="K61" s="203">
        <v>520700</v>
      </c>
      <c r="L61" s="203">
        <v>520700</v>
      </c>
      <c r="M61" s="180">
        <f t="shared" ref="M61" si="68">SUM(J61:L61)</f>
        <v>1562100</v>
      </c>
      <c r="N61" s="203">
        <v>520700</v>
      </c>
      <c r="O61" s="203">
        <v>520700</v>
      </c>
      <c r="P61" s="203">
        <v>520700</v>
      </c>
      <c r="Q61" s="180">
        <f t="shared" si="6"/>
        <v>1562100</v>
      </c>
      <c r="R61" s="203">
        <v>520700</v>
      </c>
      <c r="S61" s="203">
        <v>520700</v>
      </c>
      <c r="T61" s="203">
        <v>520700</v>
      </c>
      <c r="U61" s="180">
        <f t="shared" si="7"/>
        <v>1562100</v>
      </c>
      <c r="V61" s="167">
        <f t="shared" si="8"/>
        <v>3124200</v>
      </c>
      <c r="W61" s="143">
        <f t="shared" si="9"/>
        <v>0</v>
      </c>
    </row>
    <row r="62" spans="1:23" s="168" customFormat="1" ht="24.6" outlineLevel="4" collapsed="1" x14ac:dyDescent="0.25">
      <c r="A62" s="163" t="s">
        <v>58</v>
      </c>
      <c r="B62" s="164">
        <v>127</v>
      </c>
      <c r="C62" s="164" t="s">
        <v>69</v>
      </c>
      <c r="D62" s="165">
        <v>1233600</v>
      </c>
      <c r="E62" s="165">
        <f t="shared" si="67"/>
        <v>1233600</v>
      </c>
      <c r="F62" s="203">
        <v>102800</v>
      </c>
      <c r="G62" s="203">
        <v>102800</v>
      </c>
      <c r="H62" s="203">
        <v>102800</v>
      </c>
      <c r="I62" s="180">
        <f t="shared" si="21"/>
        <v>308400</v>
      </c>
      <c r="J62" s="203">
        <v>102800</v>
      </c>
      <c r="K62" s="203">
        <v>102800</v>
      </c>
      <c r="L62" s="203">
        <v>102800</v>
      </c>
      <c r="M62" s="180">
        <f t="shared" si="5"/>
        <v>308400</v>
      </c>
      <c r="N62" s="203">
        <v>102800</v>
      </c>
      <c r="O62" s="203">
        <v>102800</v>
      </c>
      <c r="P62" s="203">
        <v>102800</v>
      </c>
      <c r="Q62" s="180">
        <f t="shared" si="6"/>
        <v>308400</v>
      </c>
      <c r="R62" s="203">
        <v>102800</v>
      </c>
      <c r="S62" s="203">
        <v>102800</v>
      </c>
      <c r="T62" s="203">
        <v>102800</v>
      </c>
      <c r="U62" s="180">
        <f t="shared" si="7"/>
        <v>308400</v>
      </c>
      <c r="V62" s="167">
        <f t="shared" si="8"/>
        <v>616800</v>
      </c>
      <c r="W62" s="143">
        <f t="shared" si="9"/>
        <v>0</v>
      </c>
    </row>
    <row r="63" spans="1:23" s="168" customFormat="1" ht="24.6" outlineLevel="4" x14ac:dyDescent="0.25">
      <c r="A63" s="163" t="s">
        <v>59</v>
      </c>
      <c r="B63" s="164">
        <v>7</v>
      </c>
      <c r="C63" s="164" t="s">
        <v>69</v>
      </c>
      <c r="D63" s="165">
        <v>42000</v>
      </c>
      <c r="E63" s="165">
        <f t="shared" si="67"/>
        <v>42000</v>
      </c>
      <c r="F63" s="203">
        <v>3500</v>
      </c>
      <c r="G63" s="203">
        <v>3500</v>
      </c>
      <c r="H63" s="203">
        <v>3500</v>
      </c>
      <c r="I63" s="180">
        <f>SUM(F63:H63)</f>
        <v>10500</v>
      </c>
      <c r="J63" s="203">
        <v>3500</v>
      </c>
      <c r="K63" s="203">
        <v>3500</v>
      </c>
      <c r="L63" s="203">
        <v>3500</v>
      </c>
      <c r="M63" s="180">
        <f>SUM(J63:L63)</f>
        <v>10500</v>
      </c>
      <c r="N63" s="203">
        <v>3500</v>
      </c>
      <c r="O63" s="203">
        <v>3500</v>
      </c>
      <c r="P63" s="203">
        <v>3500</v>
      </c>
      <c r="Q63" s="180">
        <f t="shared" si="6"/>
        <v>10500</v>
      </c>
      <c r="R63" s="203">
        <v>3500</v>
      </c>
      <c r="S63" s="203">
        <v>3500</v>
      </c>
      <c r="T63" s="203">
        <v>3500</v>
      </c>
      <c r="U63" s="180">
        <f t="shared" si="7"/>
        <v>10500</v>
      </c>
      <c r="V63" s="167">
        <f t="shared" si="8"/>
        <v>21000</v>
      </c>
      <c r="W63" s="143">
        <f t="shared" si="9"/>
        <v>0</v>
      </c>
    </row>
    <row r="64" spans="1:23" s="168" customFormat="1" ht="63" outlineLevel="4" x14ac:dyDescent="0.25">
      <c r="A64" s="163" t="s">
        <v>60</v>
      </c>
      <c r="B64" s="164">
        <v>1122</v>
      </c>
      <c r="C64" s="164" t="s">
        <v>75</v>
      </c>
      <c r="D64" s="165">
        <v>33700</v>
      </c>
      <c r="E64" s="165">
        <f t="shared" si="67"/>
        <v>33700</v>
      </c>
      <c r="F64" s="203"/>
      <c r="G64" s="203"/>
      <c r="H64" s="203"/>
      <c r="I64" s="180">
        <f t="shared" si="21"/>
        <v>0</v>
      </c>
      <c r="J64" s="203">
        <v>33700</v>
      </c>
      <c r="K64" s="203"/>
      <c r="L64" s="202"/>
      <c r="M64" s="180">
        <f t="shared" ref="M64:M66" si="69">SUM(J64:L64)</f>
        <v>33700</v>
      </c>
      <c r="N64" s="203"/>
      <c r="O64" s="203"/>
      <c r="P64" s="203"/>
      <c r="Q64" s="180">
        <f t="shared" si="6"/>
        <v>0</v>
      </c>
      <c r="R64" s="203"/>
      <c r="S64" s="203"/>
      <c r="T64" s="203"/>
      <c r="U64" s="180">
        <f t="shared" si="7"/>
        <v>0</v>
      </c>
      <c r="V64" s="167">
        <f t="shared" si="8"/>
        <v>33700</v>
      </c>
      <c r="W64" s="143">
        <f t="shared" si="9"/>
        <v>0</v>
      </c>
    </row>
    <row r="65" spans="1:23" s="168" customFormat="1" ht="63" outlineLevel="4" x14ac:dyDescent="0.25">
      <c r="A65" s="163" t="s">
        <v>61</v>
      </c>
      <c r="B65" s="164">
        <v>1122</v>
      </c>
      <c r="C65" s="164" t="s">
        <v>75</v>
      </c>
      <c r="D65" s="165">
        <v>6800</v>
      </c>
      <c r="E65" s="165">
        <f t="shared" si="67"/>
        <v>6800</v>
      </c>
      <c r="F65" s="203"/>
      <c r="G65" s="203"/>
      <c r="H65" s="203"/>
      <c r="I65" s="180">
        <f t="shared" si="21"/>
        <v>0</v>
      </c>
      <c r="J65" s="203">
        <v>6800</v>
      </c>
      <c r="K65" s="203"/>
      <c r="L65" s="202"/>
      <c r="M65" s="180">
        <f t="shared" si="69"/>
        <v>6800</v>
      </c>
      <c r="N65" s="203"/>
      <c r="O65" s="203"/>
      <c r="P65" s="203"/>
      <c r="Q65" s="180">
        <f t="shared" si="6"/>
        <v>0</v>
      </c>
      <c r="R65" s="203"/>
      <c r="S65" s="203"/>
      <c r="T65" s="203"/>
      <c r="U65" s="180">
        <f t="shared" si="7"/>
        <v>0</v>
      </c>
      <c r="V65" s="167">
        <f t="shared" si="8"/>
        <v>6800</v>
      </c>
      <c r="W65" s="143">
        <f t="shared" si="9"/>
        <v>0</v>
      </c>
    </row>
    <row r="66" spans="1:23" s="168" customFormat="1" ht="24.6" outlineLevel="4" x14ac:dyDescent="0.25">
      <c r="A66" s="163" t="s">
        <v>76</v>
      </c>
      <c r="B66" s="164">
        <v>7</v>
      </c>
      <c r="C66" s="164" t="s">
        <v>77</v>
      </c>
      <c r="D66" s="165">
        <v>140000</v>
      </c>
      <c r="E66" s="165">
        <f>I66+M66+Q66+U66</f>
        <v>140000</v>
      </c>
      <c r="F66" s="202"/>
      <c r="G66" s="202"/>
      <c r="H66" s="202"/>
      <c r="I66" s="166">
        <f>SUM(F66:H66)</f>
        <v>0</v>
      </c>
      <c r="J66" s="202"/>
      <c r="K66" s="202">
        <v>140000</v>
      </c>
      <c r="L66" s="202"/>
      <c r="M66" s="180">
        <f t="shared" si="69"/>
        <v>140000</v>
      </c>
      <c r="N66" s="202"/>
      <c r="O66" s="202"/>
      <c r="P66" s="202"/>
      <c r="Q66" s="166">
        <f>SUM(N66:P66)</f>
        <v>0</v>
      </c>
      <c r="R66" s="202"/>
      <c r="S66" s="202"/>
      <c r="T66" s="202"/>
      <c r="U66" s="166">
        <f>SUM(R66:T66)</f>
        <v>0</v>
      </c>
      <c r="V66" s="167">
        <f>I66+M66</f>
        <v>140000</v>
      </c>
      <c r="W66" s="143">
        <f t="shared" si="9"/>
        <v>0</v>
      </c>
    </row>
    <row r="67" spans="1:23" s="159" customFormat="1" ht="24.6" outlineLevel="1" x14ac:dyDescent="0.25">
      <c r="A67" s="156" t="s">
        <v>62</v>
      </c>
      <c r="B67" s="157"/>
      <c r="C67" s="157"/>
      <c r="D67" s="158">
        <f>D68</f>
        <v>8979500</v>
      </c>
      <c r="E67" s="158">
        <f>E68</f>
        <v>8979500</v>
      </c>
      <c r="F67" s="158">
        <f t="shared" ref="F67:U68" si="70">F68</f>
        <v>0</v>
      </c>
      <c r="G67" s="158">
        <f t="shared" si="70"/>
        <v>0</v>
      </c>
      <c r="H67" s="158">
        <f t="shared" si="70"/>
        <v>8979500</v>
      </c>
      <c r="I67" s="181">
        <f t="shared" si="21"/>
        <v>8979500</v>
      </c>
      <c r="J67" s="158">
        <f t="shared" si="70"/>
        <v>0</v>
      </c>
      <c r="K67" s="158">
        <f t="shared" si="70"/>
        <v>0</v>
      </c>
      <c r="L67" s="158">
        <f t="shared" si="70"/>
        <v>0</v>
      </c>
      <c r="M67" s="181">
        <f>SUM(J67:L67)</f>
        <v>0</v>
      </c>
      <c r="N67" s="158">
        <f t="shared" si="70"/>
        <v>0</v>
      </c>
      <c r="O67" s="158">
        <f t="shared" si="70"/>
        <v>0</v>
      </c>
      <c r="P67" s="158">
        <f t="shared" si="70"/>
        <v>0</v>
      </c>
      <c r="Q67" s="181">
        <f t="shared" si="6"/>
        <v>0</v>
      </c>
      <c r="R67" s="158">
        <f t="shared" si="70"/>
        <v>0</v>
      </c>
      <c r="S67" s="158">
        <f t="shared" si="70"/>
        <v>0</v>
      </c>
      <c r="T67" s="158">
        <f t="shared" si="70"/>
        <v>0</v>
      </c>
      <c r="U67" s="181">
        <f t="shared" si="7"/>
        <v>0</v>
      </c>
      <c r="V67" s="143">
        <f t="shared" si="8"/>
        <v>8979500</v>
      </c>
      <c r="W67" s="143">
        <f t="shared" si="9"/>
        <v>0</v>
      </c>
    </row>
    <row r="68" spans="1:23" ht="24.6" outlineLevel="3" x14ac:dyDescent="0.25">
      <c r="A68" s="160" t="s">
        <v>38</v>
      </c>
      <c r="B68" s="161"/>
      <c r="C68" s="161"/>
      <c r="D68" s="176">
        <f>D69</f>
        <v>8979500</v>
      </c>
      <c r="E68" s="176">
        <f t="shared" ref="E68" si="71">E69</f>
        <v>8979500</v>
      </c>
      <c r="F68" s="176">
        <f t="shared" si="70"/>
        <v>0</v>
      </c>
      <c r="G68" s="176">
        <f t="shared" si="70"/>
        <v>0</v>
      </c>
      <c r="H68" s="176">
        <f t="shared" si="70"/>
        <v>8979500</v>
      </c>
      <c r="I68" s="176">
        <f t="shared" si="70"/>
        <v>8979500</v>
      </c>
      <c r="J68" s="176">
        <f t="shared" si="70"/>
        <v>0</v>
      </c>
      <c r="K68" s="176">
        <f t="shared" si="70"/>
        <v>0</v>
      </c>
      <c r="L68" s="176">
        <f t="shared" si="70"/>
        <v>0</v>
      </c>
      <c r="M68" s="176">
        <f t="shared" si="70"/>
        <v>0</v>
      </c>
      <c r="N68" s="176">
        <f t="shared" si="70"/>
        <v>0</v>
      </c>
      <c r="O68" s="176">
        <f t="shared" si="70"/>
        <v>0</v>
      </c>
      <c r="P68" s="176">
        <f t="shared" si="70"/>
        <v>0</v>
      </c>
      <c r="Q68" s="176">
        <f t="shared" si="70"/>
        <v>0</v>
      </c>
      <c r="R68" s="176">
        <f t="shared" si="70"/>
        <v>0</v>
      </c>
      <c r="S68" s="176">
        <f t="shared" si="70"/>
        <v>0</v>
      </c>
      <c r="T68" s="176">
        <f t="shared" si="70"/>
        <v>0</v>
      </c>
      <c r="U68" s="176">
        <f t="shared" si="70"/>
        <v>0</v>
      </c>
      <c r="V68" s="143">
        <f t="shared" si="8"/>
        <v>8979500</v>
      </c>
      <c r="W68" s="143">
        <f t="shared" si="9"/>
        <v>0</v>
      </c>
    </row>
    <row r="69" spans="1:23" s="168" customFormat="1" ht="24.6" outlineLevel="4" x14ac:dyDescent="0.25">
      <c r="A69" s="163" t="s">
        <v>63</v>
      </c>
      <c r="B69" s="164">
        <v>1</v>
      </c>
      <c r="C69" s="164" t="s">
        <v>79</v>
      </c>
      <c r="D69" s="165">
        <v>8979500</v>
      </c>
      <c r="E69" s="165">
        <f t="shared" ref="E69:E70" si="72">I69+M69+Q69+U69</f>
        <v>8979500</v>
      </c>
      <c r="F69" s="203"/>
      <c r="G69" s="203"/>
      <c r="H69" s="202">
        <f>D69</f>
        <v>8979500</v>
      </c>
      <c r="I69" s="180">
        <f t="shared" si="21"/>
        <v>8979500</v>
      </c>
      <c r="J69" s="202"/>
      <c r="K69" s="203"/>
      <c r="L69" s="202"/>
      <c r="M69" s="180">
        <f>SUM(J69:L69)</f>
        <v>0</v>
      </c>
      <c r="N69" s="202"/>
      <c r="O69" s="203"/>
      <c r="P69" s="203"/>
      <c r="Q69" s="180">
        <f t="shared" si="6"/>
        <v>0</v>
      </c>
      <c r="R69" s="203"/>
      <c r="S69" s="203"/>
      <c r="T69" s="203"/>
      <c r="U69" s="180">
        <f t="shared" si="7"/>
        <v>0</v>
      </c>
      <c r="V69" s="167">
        <f t="shared" si="8"/>
        <v>8979500</v>
      </c>
      <c r="W69" s="143">
        <f t="shared" si="9"/>
        <v>0</v>
      </c>
    </row>
    <row r="70" spans="1:23" s="187" customFormat="1" ht="24.6" outlineLevel="5" x14ac:dyDescent="0.25">
      <c r="A70" s="188"/>
      <c r="B70" s="250" t="s">
        <v>55</v>
      </c>
      <c r="C70" s="251"/>
      <c r="D70" s="184"/>
      <c r="E70" s="184">
        <f t="shared" si="72"/>
        <v>0</v>
      </c>
      <c r="F70" s="189" t="s">
        <v>209</v>
      </c>
      <c r="G70" s="189" t="s">
        <v>210</v>
      </c>
      <c r="H70" s="189"/>
      <c r="I70" s="186">
        <f t="shared" ref="I70" si="73">SUM(F70:H70)</f>
        <v>0</v>
      </c>
      <c r="J70" s="185"/>
      <c r="K70" s="185"/>
      <c r="L70" s="189"/>
      <c r="M70" s="186">
        <f t="shared" ref="M70" si="74">SUM(J70:L70)</f>
        <v>0</v>
      </c>
      <c r="N70" s="185"/>
      <c r="O70" s="185"/>
      <c r="P70" s="185"/>
      <c r="Q70" s="186">
        <f t="shared" ref="Q70" si="75">SUM(N70:P70)</f>
        <v>0</v>
      </c>
      <c r="R70" s="185"/>
      <c r="S70" s="185"/>
      <c r="T70" s="185"/>
      <c r="U70" s="186">
        <f t="shared" ref="U70" si="76">SUM(R70:T70)</f>
        <v>0</v>
      </c>
      <c r="V70" s="143">
        <f t="shared" si="8"/>
        <v>0</v>
      </c>
      <c r="W70" s="143">
        <f t="shared" si="9"/>
        <v>0</v>
      </c>
    </row>
    <row r="71" spans="1:23" ht="10.199999999999999" customHeight="1" x14ac:dyDescent="0.25">
      <c r="A71" s="191"/>
      <c r="B71" s="192"/>
      <c r="C71" s="192"/>
      <c r="D71" s="193"/>
      <c r="E71" s="193"/>
      <c r="F71" s="194"/>
      <c r="G71" s="194"/>
      <c r="H71" s="194"/>
      <c r="I71" s="195"/>
      <c r="J71" s="194"/>
      <c r="K71" s="194"/>
      <c r="L71" s="194"/>
      <c r="M71" s="195"/>
      <c r="N71" s="194"/>
      <c r="O71" s="194"/>
      <c r="P71" s="194"/>
      <c r="Q71" s="195"/>
      <c r="R71" s="194"/>
      <c r="S71" s="194"/>
      <c r="T71" s="194"/>
      <c r="U71" s="195"/>
    </row>
    <row r="72" spans="1:23" ht="24.6" x14ac:dyDescent="0.25"/>
    <row r="73" spans="1:23" ht="409.5" customHeight="1" x14ac:dyDescent="0.25">
      <c r="A73" s="197" t="s">
        <v>149</v>
      </c>
    </row>
    <row r="74" spans="1:23" ht="24.6" x14ac:dyDescent="0.25"/>
    <row r="75" spans="1:23" ht="24.6" x14ac:dyDescent="0.25"/>
    <row r="76" spans="1:23" ht="24.6" x14ac:dyDescent="0.25"/>
    <row r="77" spans="1:23" ht="24.6" x14ac:dyDescent="0.25"/>
    <row r="78" spans="1:23" ht="24.6" x14ac:dyDescent="0.25"/>
    <row r="79" spans="1:23" ht="24.6" x14ac:dyDescent="0.25"/>
    <row r="80" spans="1:23" ht="24.6" x14ac:dyDescent="0.25"/>
    <row r="81" ht="24.6" x14ac:dyDescent="0.25"/>
    <row r="82" ht="24.6" x14ac:dyDescent="0.25"/>
    <row r="83" ht="24.6" x14ac:dyDescent="0.25"/>
    <row r="84" ht="24.6" x14ac:dyDescent="0.25"/>
    <row r="85" ht="24.6" x14ac:dyDescent="0.25"/>
    <row r="86" ht="24.6" x14ac:dyDescent="0.25"/>
    <row r="87" ht="24.6" x14ac:dyDescent="0.25"/>
    <row r="88" ht="24.6" x14ac:dyDescent="0.25"/>
    <row r="89" ht="24.6" x14ac:dyDescent="0.25"/>
    <row r="90" ht="24.6" x14ac:dyDescent="0.25"/>
    <row r="91" ht="24.6" x14ac:dyDescent="0.25"/>
    <row r="92" ht="24.6" x14ac:dyDescent="0.25"/>
    <row r="93" ht="24.6" x14ac:dyDescent="0.25"/>
    <row r="94" ht="24.6" x14ac:dyDescent="0.25"/>
    <row r="95" ht="24.6" x14ac:dyDescent="0.25"/>
    <row r="96" ht="24.6" x14ac:dyDescent="0.25"/>
    <row r="97" ht="24.6" x14ac:dyDescent="0.25"/>
    <row r="98" ht="24.6" x14ac:dyDescent="0.25"/>
    <row r="99" ht="24.6" x14ac:dyDescent="0.25"/>
    <row r="100" ht="24.6" x14ac:dyDescent="0.25"/>
    <row r="101" ht="24.6" x14ac:dyDescent="0.25"/>
    <row r="102" ht="24.6" x14ac:dyDescent="0.25"/>
    <row r="103" ht="24.6" x14ac:dyDescent="0.25"/>
    <row r="104" ht="24.6" x14ac:dyDescent="0.25"/>
    <row r="105" ht="24.6" x14ac:dyDescent="0.25"/>
    <row r="106" ht="24.6" x14ac:dyDescent="0.25"/>
    <row r="107" ht="24.6" x14ac:dyDescent="0.25"/>
    <row r="108" ht="24.6" x14ac:dyDescent="0.25"/>
    <row r="109" ht="24.6" x14ac:dyDescent="0.25"/>
    <row r="110" ht="24.6" x14ac:dyDescent="0.25"/>
    <row r="111" ht="24.6" x14ac:dyDescent="0.25"/>
    <row r="112" ht="24.6" x14ac:dyDescent="0.25"/>
    <row r="113" ht="24.6" x14ac:dyDescent="0.25"/>
    <row r="114" ht="24.6" x14ac:dyDescent="0.25"/>
    <row r="115" ht="24.6" x14ac:dyDescent="0.25"/>
    <row r="116" ht="24.6" x14ac:dyDescent="0.25"/>
    <row r="117" ht="24.6" x14ac:dyDescent="0.25"/>
    <row r="118" ht="24.6" x14ac:dyDescent="0.25"/>
    <row r="119" ht="24.6" x14ac:dyDescent="0.25"/>
    <row r="120" ht="24.6" x14ac:dyDescent="0.25"/>
    <row r="121" ht="24.6" x14ac:dyDescent="0.25"/>
    <row r="122" ht="24.6" x14ac:dyDescent="0.25"/>
    <row r="123" ht="24.6" x14ac:dyDescent="0.25"/>
    <row r="124" ht="24.6" x14ac:dyDescent="0.25"/>
    <row r="125" ht="24.6" x14ac:dyDescent="0.25"/>
    <row r="126" ht="24.6" x14ac:dyDescent="0.25"/>
    <row r="127" ht="24.6" x14ac:dyDescent="0.25"/>
    <row r="128" ht="24.6" x14ac:dyDescent="0.25"/>
    <row r="129" ht="24.6" x14ac:dyDescent="0.25"/>
    <row r="130" ht="24.6" x14ac:dyDescent="0.25"/>
    <row r="131" ht="24.6" x14ac:dyDescent="0.25"/>
    <row r="132" ht="24.6" x14ac:dyDescent="0.25"/>
    <row r="133" ht="24.6" x14ac:dyDescent="0.25"/>
    <row r="134" ht="24.6" x14ac:dyDescent="0.25"/>
    <row r="135" ht="24.6" x14ac:dyDescent="0.25"/>
    <row r="136" ht="24.6" x14ac:dyDescent="0.25"/>
    <row r="137" ht="24.6" x14ac:dyDescent="0.25"/>
    <row r="138" ht="24.6" x14ac:dyDescent="0.25"/>
    <row r="139" ht="24.6" x14ac:dyDescent="0.25"/>
    <row r="140" ht="24.6" x14ac:dyDescent="0.25"/>
    <row r="141" ht="24.6" x14ac:dyDescent="0.25"/>
    <row r="142" ht="24.6" x14ac:dyDescent="0.25"/>
    <row r="143" ht="24.6" x14ac:dyDescent="0.25"/>
    <row r="144" ht="24.6" x14ac:dyDescent="0.25"/>
    <row r="145" ht="24.6" x14ac:dyDescent="0.25"/>
    <row r="146" ht="24.6" x14ac:dyDescent="0.25"/>
    <row r="147" ht="24.6" x14ac:dyDescent="0.25"/>
    <row r="148" ht="24.6" x14ac:dyDescent="0.25"/>
    <row r="149" ht="24.6" x14ac:dyDescent="0.25"/>
    <row r="150" ht="24.6" x14ac:dyDescent="0.25"/>
    <row r="151" ht="24.6" x14ac:dyDescent="0.25"/>
    <row r="152" ht="24.6" x14ac:dyDescent="0.25"/>
    <row r="153" ht="24.6" x14ac:dyDescent="0.25"/>
    <row r="154" ht="24.6" x14ac:dyDescent="0.25"/>
    <row r="155" ht="24.6" x14ac:dyDescent="0.25"/>
    <row r="156" ht="24.6" x14ac:dyDescent="0.25"/>
    <row r="157" ht="24.6" x14ac:dyDescent="0.25"/>
    <row r="158" ht="24.6" x14ac:dyDescent="0.25"/>
    <row r="159" ht="24.6" x14ac:dyDescent="0.25"/>
    <row r="160" ht="24.6" x14ac:dyDescent="0.25"/>
    <row r="161" ht="24.6" x14ac:dyDescent="0.25"/>
    <row r="162" ht="24.6" x14ac:dyDescent="0.25"/>
    <row r="163" ht="24.6" x14ac:dyDescent="0.25"/>
    <row r="164" ht="24.6" x14ac:dyDescent="0.25"/>
    <row r="165" ht="24.6" x14ac:dyDescent="0.25"/>
    <row r="166" ht="24.6" x14ac:dyDescent="0.25"/>
    <row r="167" ht="24.6" x14ac:dyDescent="0.25"/>
    <row r="168" ht="24.6" x14ac:dyDescent="0.25"/>
    <row r="169" ht="24.6" x14ac:dyDescent="0.25"/>
    <row r="170" ht="24.6" x14ac:dyDescent="0.25"/>
    <row r="171" ht="24.6" x14ac:dyDescent="0.25"/>
    <row r="172" ht="24.6" x14ac:dyDescent="0.25"/>
    <row r="173" ht="24.6" x14ac:dyDescent="0.25"/>
    <row r="174" ht="24.6" x14ac:dyDescent="0.25"/>
    <row r="175" ht="24.6" x14ac:dyDescent="0.25"/>
    <row r="176" ht="24.6" x14ac:dyDescent="0.25"/>
    <row r="177" ht="24.6" x14ac:dyDescent="0.25"/>
    <row r="178" ht="24.6" x14ac:dyDescent="0.25"/>
    <row r="179" ht="24.6" x14ac:dyDescent="0.25"/>
    <row r="180" ht="24.6" x14ac:dyDescent="0.25"/>
    <row r="181" ht="24.6" x14ac:dyDescent="0.25"/>
    <row r="182" ht="24.6" x14ac:dyDescent="0.25"/>
    <row r="183" ht="24.6" x14ac:dyDescent="0.25"/>
    <row r="184" ht="24.6" x14ac:dyDescent="0.25"/>
    <row r="185" ht="24.6" x14ac:dyDescent="0.25"/>
    <row r="186" ht="24.6" x14ac:dyDescent="0.25"/>
    <row r="187" ht="24.6" x14ac:dyDescent="0.25"/>
    <row r="188" ht="24.6" x14ac:dyDescent="0.25"/>
    <row r="189" ht="24.6" x14ac:dyDescent="0.25"/>
    <row r="190" ht="24.6" x14ac:dyDescent="0.25"/>
    <row r="191" ht="24.6" x14ac:dyDescent="0.25"/>
    <row r="192" ht="24.6" x14ac:dyDescent="0.25"/>
    <row r="193" ht="24.6" x14ac:dyDescent="0.25"/>
    <row r="194" ht="24.6" x14ac:dyDescent="0.25"/>
    <row r="195" ht="24.6" x14ac:dyDescent="0.25"/>
    <row r="196" ht="24.6" x14ac:dyDescent="0.25"/>
    <row r="197" ht="24.6" x14ac:dyDescent="0.25"/>
    <row r="198" ht="24.6" x14ac:dyDescent="0.25"/>
    <row r="199" ht="24.6" x14ac:dyDescent="0.25"/>
    <row r="200" ht="24.6" x14ac:dyDescent="0.25"/>
    <row r="201" ht="24.6" x14ac:dyDescent="0.25"/>
    <row r="202" ht="24.6" x14ac:dyDescent="0.25"/>
    <row r="203" ht="24.6" x14ac:dyDescent="0.25"/>
    <row r="204" ht="24.6" x14ac:dyDescent="0.25"/>
    <row r="205" ht="24.6" x14ac:dyDescent="0.25"/>
    <row r="206" ht="24.6" x14ac:dyDescent="0.25"/>
    <row r="207" ht="24.6" x14ac:dyDescent="0.25"/>
    <row r="208" ht="24.6" x14ac:dyDescent="0.25"/>
    <row r="209" ht="24.6" x14ac:dyDescent="0.25"/>
    <row r="210" ht="24.6" x14ac:dyDescent="0.25"/>
    <row r="211" ht="24.6" x14ac:dyDescent="0.25"/>
    <row r="212" ht="24.6" x14ac:dyDescent="0.25"/>
    <row r="213" ht="24.6" x14ac:dyDescent="0.25"/>
    <row r="214" ht="24.6" x14ac:dyDescent="0.25"/>
    <row r="215" ht="24.6" x14ac:dyDescent="0.25"/>
    <row r="216" ht="24.6" x14ac:dyDescent="0.25"/>
    <row r="217" ht="24.6" x14ac:dyDescent="0.25"/>
    <row r="218" ht="24.6" x14ac:dyDescent="0.25"/>
    <row r="219" ht="24.6" x14ac:dyDescent="0.25"/>
    <row r="220" ht="24.6" x14ac:dyDescent="0.25"/>
    <row r="221" ht="24.6" x14ac:dyDescent="0.25"/>
    <row r="222" ht="24.6" x14ac:dyDescent="0.25"/>
    <row r="223" ht="24.6" x14ac:dyDescent="0.25"/>
    <row r="224" ht="24.6" x14ac:dyDescent="0.25"/>
    <row r="225" ht="24.6" x14ac:dyDescent="0.25"/>
    <row r="226" ht="24.6" x14ac:dyDescent="0.25"/>
    <row r="227" ht="24.6" x14ac:dyDescent="0.25"/>
    <row r="228" ht="24.6" x14ac:dyDescent="0.25"/>
    <row r="229" ht="24.6" x14ac:dyDescent="0.25"/>
    <row r="230" ht="24.6" x14ac:dyDescent="0.25"/>
    <row r="231" ht="24.6" x14ac:dyDescent="0.25"/>
    <row r="232" ht="24.6" x14ac:dyDescent="0.25"/>
    <row r="233" ht="24.6" x14ac:dyDescent="0.25"/>
    <row r="234" ht="24.6" x14ac:dyDescent="0.25"/>
    <row r="235" ht="24.6" x14ac:dyDescent="0.25"/>
    <row r="236" ht="24.6" x14ac:dyDescent="0.25"/>
    <row r="237" ht="24.6" x14ac:dyDescent="0.25"/>
    <row r="238" ht="24.6" x14ac:dyDescent="0.25"/>
    <row r="239" ht="24.6" x14ac:dyDescent="0.25"/>
    <row r="240" ht="24.6" x14ac:dyDescent="0.25"/>
    <row r="241" ht="24.6" x14ac:dyDescent="0.25"/>
    <row r="242" ht="24.6" x14ac:dyDescent="0.25"/>
    <row r="243" ht="24.6" x14ac:dyDescent="0.25"/>
    <row r="244" ht="24.6" x14ac:dyDescent="0.25"/>
    <row r="245" ht="24.6" x14ac:dyDescent="0.25"/>
    <row r="246" ht="24.6" x14ac:dyDescent="0.25"/>
    <row r="247" ht="24.6" x14ac:dyDescent="0.25"/>
    <row r="248" ht="24.6" x14ac:dyDescent="0.25"/>
    <row r="249" ht="24.6" x14ac:dyDescent="0.25"/>
    <row r="250" ht="24.6" x14ac:dyDescent="0.25"/>
    <row r="251" ht="24.6" x14ac:dyDescent="0.25"/>
    <row r="252" ht="24.6" x14ac:dyDescent="0.25"/>
    <row r="253" ht="24.6" x14ac:dyDescent="0.25"/>
    <row r="254" ht="24.6" x14ac:dyDescent="0.25"/>
    <row r="255" ht="24.6" x14ac:dyDescent="0.25"/>
    <row r="256" ht="24.6" x14ac:dyDescent="0.25"/>
    <row r="257" ht="24.6" x14ac:dyDescent="0.25"/>
    <row r="258" ht="24.6" x14ac:dyDescent="0.25"/>
    <row r="259" ht="24.6" x14ac:dyDescent="0.25"/>
    <row r="260" ht="24.6" x14ac:dyDescent="0.25"/>
    <row r="261" ht="24.6" x14ac:dyDescent="0.25"/>
    <row r="262" ht="24.6" x14ac:dyDescent="0.25"/>
    <row r="263" ht="24.6" x14ac:dyDescent="0.25"/>
    <row r="264" ht="24.6" x14ac:dyDescent="0.25"/>
    <row r="265" ht="24.6" x14ac:dyDescent="0.25"/>
    <row r="266" ht="24.6" x14ac:dyDescent="0.25"/>
    <row r="267" ht="24.6" x14ac:dyDescent="0.25"/>
    <row r="268" ht="24.6" x14ac:dyDescent="0.25"/>
    <row r="269" ht="24.6" x14ac:dyDescent="0.25"/>
    <row r="270" ht="24.6" x14ac:dyDescent="0.25"/>
    <row r="271" ht="24.6" x14ac:dyDescent="0.25"/>
    <row r="272" ht="24.6" x14ac:dyDescent="0.25"/>
    <row r="273" ht="24.6" x14ac:dyDescent="0.25"/>
    <row r="274" ht="24.6" x14ac:dyDescent="0.25"/>
    <row r="275" ht="24.6" x14ac:dyDescent="0.25"/>
    <row r="276" ht="24.6" x14ac:dyDescent="0.25"/>
    <row r="277" ht="24.6" x14ac:dyDescent="0.25"/>
    <row r="278" ht="24.6" x14ac:dyDescent="0.25"/>
    <row r="279" ht="24.6" x14ac:dyDescent="0.25"/>
    <row r="280" ht="24.6" x14ac:dyDescent="0.25"/>
    <row r="281" ht="24.6" x14ac:dyDescent="0.25"/>
    <row r="282" ht="24.6" x14ac:dyDescent="0.25"/>
    <row r="283" ht="24.6" x14ac:dyDescent="0.25"/>
    <row r="284" ht="24.6" x14ac:dyDescent="0.25"/>
    <row r="285" ht="24.6" x14ac:dyDescent="0.25"/>
    <row r="286" ht="24.6" x14ac:dyDescent="0.25"/>
    <row r="287" ht="24.6" x14ac:dyDescent="0.25"/>
    <row r="288" ht="24.6" x14ac:dyDescent="0.25"/>
    <row r="289" ht="24.6" x14ac:dyDescent="0.25"/>
    <row r="290" ht="24.6" x14ac:dyDescent="0.25"/>
    <row r="291" ht="24.6" x14ac:dyDescent="0.25"/>
    <row r="292" ht="24.6" x14ac:dyDescent="0.25"/>
    <row r="293" ht="24.6" x14ac:dyDescent="0.25"/>
    <row r="294" ht="24.6" x14ac:dyDescent="0.25"/>
    <row r="295" ht="24.6" x14ac:dyDescent="0.25"/>
    <row r="296" ht="24.6" x14ac:dyDescent="0.25"/>
    <row r="297" ht="24.6" x14ac:dyDescent="0.25"/>
    <row r="298" ht="24.6" x14ac:dyDescent="0.25"/>
    <row r="299" ht="24.6" x14ac:dyDescent="0.25"/>
    <row r="300" ht="24.6" x14ac:dyDescent="0.25"/>
    <row r="301" ht="24.6" x14ac:dyDescent="0.25"/>
    <row r="302" ht="24.6" x14ac:dyDescent="0.25"/>
    <row r="303" ht="24.6" x14ac:dyDescent="0.25"/>
    <row r="304" ht="24.6" x14ac:dyDescent="0.25"/>
    <row r="305" ht="24.6" x14ac:dyDescent="0.25"/>
    <row r="306" ht="24.6" x14ac:dyDescent="0.25"/>
    <row r="307" ht="24.6" x14ac:dyDescent="0.25"/>
    <row r="308" ht="24.6" x14ac:dyDescent="0.25"/>
    <row r="309" ht="24.6" x14ac:dyDescent="0.25"/>
    <row r="310" ht="24.6" x14ac:dyDescent="0.25"/>
    <row r="311" ht="24.6" x14ac:dyDescent="0.25"/>
    <row r="312" ht="24.6" x14ac:dyDescent="0.25"/>
    <row r="313" ht="24.6" x14ac:dyDescent="0.25"/>
    <row r="314" ht="24.6" x14ac:dyDescent="0.25"/>
    <row r="315" ht="24.6" x14ac:dyDescent="0.25"/>
    <row r="316" ht="24.6" x14ac:dyDescent="0.25"/>
    <row r="317" ht="24.6" x14ac:dyDescent="0.25"/>
    <row r="318" ht="24.6" x14ac:dyDescent="0.25"/>
    <row r="319" ht="24.6" x14ac:dyDescent="0.25"/>
    <row r="320" ht="24.6" x14ac:dyDescent="0.25"/>
    <row r="321" ht="24.6" x14ac:dyDescent="0.25"/>
    <row r="322" ht="24.6" x14ac:dyDescent="0.25"/>
    <row r="323" ht="24.6" x14ac:dyDescent="0.25"/>
    <row r="324" ht="24.6" x14ac:dyDescent="0.25"/>
    <row r="325" ht="24.6" x14ac:dyDescent="0.25"/>
    <row r="326" ht="24.6" x14ac:dyDescent="0.25"/>
    <row r="327" ht="24.6" x14ac:dyDescent="0.25"/>
    <row r="328" ht="24.6" x14ac:dyDescent="0.25"/>
    <row r="329" ht="24.6" x14ac:dyDescent="0.25"/>
    <row r="330" ht="24.6" x14ac:dyDescent="0.25"/>
    <row r="331" ht="24.6" x14ac:dyDescent="0.25"/>
    <row r="332" ht="24.6" x14ac:dyDescent="0.25"/>
    <row r="333" ht="24.6" x14ac:dyDescent="0.25"/>
    <row r="334" ht="24.6" x14ac:dyDescent="0.25"/>
    <row r="335" ht="24.6" x14ac:dyDescent="0.25"/>
    <row r="336" ht="24.6" x14ac:dyDescent="0.25"/>
    <row r="337" ht="24.6" x14ac:dyDescent="0.25"/>
    <row r="338" ht="24.6" x14ac:dyDescent="0.25"/>
    <row r="339" ht="24.6" x14ac:dyDescent="0.25"/>
    <row r="340" ht="24.6" x14ac:dyDescent="0.25"/>
    <row r="341" ht="24.6" x14ac:dyDescent="0.25"/>
    <row r="342" ht="24.6" x14ac:dyDescent="0.25"/>
    <row r="343" ht="24.6" x14ac:dyDescent="0.25"/>
    <row r="344" ht="24.6" x14ac:dyDescent="0.25"/>
    <row r="345" ht="24.6" x14ac:dyDescent="0.25"/>
    <row r="346" ht="24.6" x14ac:dyDescent="0.25"/>
    <row r="347" ht="24.6" x14ac:dyDescent="0.25"/>
    <row r="348" ht="24.6" x14ac:dyDescent="0.25"/>
    <row r="349" ht="24.6" x14ac:dyDescent="0.25"/>
    <row r="350" ht="24.6" x14ac:dyDescent="0.25"/>
    <row r="351" ht="24.6" x14ac:dyDescent="0.25"/>
    <row r="352" ht="24.6" x14ac:dyDescent="0.25"/>
    <row r="353" ht="24.6" x14ac:dyDescent="0.25"/>
    <row r="354" ht="24.6" x14ac:dyDescent="0.25"/>
    <row r="355" ht="24.6" x14ac:dyDescent="0.25"/>
    <row r="356" ht="24.6" x14ac:dyDescent="0.25"/>
    <row r="357" ht="24.6" x14ac:dyDescent="0.25"/>
    <row r="358" ht="24.6" x14ac:dyDescent="0.25"/>
    <row r="359" ht="24.6" x14ac:dyDescent="0.25"/>
    <row r="360" ht="24.6" x14ac:dyDescent="0.25"/>
    <row r="361" ht="24.6" x14ac:dyDescent="0.25"/>
    <row r="362" ht="24.6" x14ac:dyDescent="0.25"/>
    <row r="363" ht="24.6" x14ac:dyDescent="0.25"/>
    <row r="364" ht="24.6" x14ac:dyDescent="0.25"/>
    <row r="365" ht="24.6" x14ac:dyDescent="0.25"/>
    <row r="366" ht="24.6" x14ac:dyDescent="0.25"/>
    <row r="367" ht="24.6" x14ac:dyDescent="0.25"/>
    <row r="368" ht="24.6" x14ac:dyDescent="0.25"/>
    <row r="369" ht="24.6" x14ac:dyDescent="0.25"/>
    <row r="370" ht="24.6" x14ac:dyDescent="0.25"/>
    <row r="371" ht="24.6" x14ac:dyDescent="0.25"/>
    <row r="372" ht="24.6" x14ac:dyDescent="0.25"/>
    <row r="373" ht="24.6" x14ac:dyDescent="0.25"/>
    <row r="374" ht="24.6" x14ac:dyDescent="0.25"/>
    <row r="375" ht="24.6" x14ac:dyDescent="0.25"/>
    <row r="376" ht="24.6" x14ac:dyDescent="0.25"/>
    <row r="377" ht="24.6" x14ac:dyDescent="0.25"/>
    <row r="378" ht="24.6" x14ac:dyDescent="0.25"/>
    <row r="379" ht="24.6" x14ac:dyDescent="0.25"/>
    <row r="380" ht="24.6" x14ac:dyDescent="0.25"/>
    <row r="381" ht="24.6" x14ac:dyDescent="0.25"/>
    <row r="382" ht="24.6" x14ac:dyDescent="0.25"/>
    <row r="383" ht="24.6" x14ac:dyDescent="0.25"/>
    <row r="384" ht="24.6" x14ac:dyDescent="0.25"/>
    <row r="385" ht="24.6" x14ac:dyDescent="0.25"/>
    <row r="386" ht="24.6" x14ac:dyDescent="0.25"/>
    <row r="387" ht="24.6" x14ac:dyDescent="0.25"/>
    <row r="388" ht="24.6" x14ac:dyDescent="0.25"/>
    <row r="389" ht="24.6" x14ac:dyDescent="0.25"/>
    <row r="390" ht="24.6" x14ac:dyDescent="0.25"/>
    <row r="391" ht="24.6" x14ac:dyDescent="0.25"/>
    <row r="392" ht="24.6" x14ac:dyDescent="0.25"/>
    <row r="393" ht="24.6" x14ac:dyDescent="0.25"/>
    <row r="394" ht="24.6" x14ac:dyDescent="0.25"/>
    <row r="395" ht="24.6" x14ac:dyDescent="0.25"/>
    <row r="396" ht="24.6" x14ac:dyDescent="0.25"/>
    <row r="397" ht="24.6" x14ac:dyDescent="0.25"/>
    <row r="398" ht="24.6" x14ac:dyDescent="0.25"/>
    <row r="399" ht="24.6" x14ac:dyDescent="0.25"/>
    <row r="400" ht="24.6" x14ac:dyDescent="0.25"/>
    <row r="401" ht="24.6" x14ac:dyDescent="0.25"/>
    <row r="402" ht="24.6" x14ac:dyDescent="0.25"/>
    <row r="403" ht="24.6" x14ac:dyDescent="0.25"/>
    <row r="404" ht="24.6" x14ac:dyDescent="0.25"/>
    <row r="405" ht="24.6" x14ac:dyDescent="0.25"/>
    <row r="406" ht="24.6" x14ac:dyDescent="0.25"/>
    <row r="407" ht="24.6" x14ac:dyDescent="0.25"/>
    <row r="408" ht="24.6" x14ac:dyDescent="0.25"/>
    <row r="409" ht="24.6" x14ac:dyDescent="0.25"/>
    <row r="410" ht="24.6" x14ac:dyDescent="0.25"/>
    <row r="411" ht="24.6" x14ac:dyDescent="0.25"/>
    <row r="412" ht="24.6" x14ac:dyDescent="0.25"/>
    <row r="413" ht="24.6" x14ac:dyDescent="0.25"/>
    <row r="414" ht="24.6" x14ac:dyDescent="0.25"/>
    <row r="415" ht="24.6" x14ac:dyDescent="0.25"/>
    <row r="416" ht="24.6" x14ac:dyDescent="0.25"/>
    <row r="417" ht="24.6" x14ac:dyDescent="0.25"/>
    <row r="418" ht="24.6" x14ac:dyDescent="0.25"/>
    <row r="419" ht="24.6" x14ac:dyDescent="0.25"/>
    <row r="420" ht="24.6" x14ac:dyDescent="0.25"/>
    <row r="421" ht="24.6" x14ac:dyDescent="0.25"/>
    <row r="422" ht="24.6" x14ac:dyDescent="0.25"/>
    <row r="423" ht="24.6" x14ac:dyDescent="0.25"/>
    <row r="424" ht="24.6" x14ac:dyDescent="0.25"/>
    <row r="425" ht="24.6" x14ac:dyDescent="0.25"/>
    <row r="426" ht="24.6" x14ac:dyDescent="0.25"/>
    <row r="427" ht="24.6" x14ac:dyDescent="0.25"/>
    <row r="428" ht="24.6" x14ac:dyDescent="0.25"/>
    <row r="429" ht="24.6" x14ac:dyDescent="0.25"/>
    <row r="430" ht="24.6" x14ac:dyDescent="0.25"/>
    <row r="431" ht="24.6" x14ac:dyDescent="0.25"/>
    <row r="432" ht="24.6" x14ac:dyDescent="0.25"/>
    <row r="433" ht="24.6" x14ac:dyDescent="0.25"/>
    <row r="434" ht="24.6" x14ac:dyDescent="0.25"/>
    <row r="435" ht="24.6" x14ac:dyDescent="0.25"/>
    <row r="436" ht="24.6" x14ac:dyDescent="0.25"/>
    <row r="437" ht="24.6" x14ac:dyDescent="0.25"/>
    <row r="438" ht="24.6" x14ac:dyDescent="0.25"/>
    <row r="439" ht="24.6" x14ac:dyDescent="0.25"/>
    <row r="440" ht="24.6" x14ac:dyDescent="0.25"/>
    <row r="441" ht="24.6" x14ac:dyDescent="0.25"/>
    <row r="442" ht="24.6" x14ac:dyDescent="0.25"/>
    <row r="443" ht="24.6" x14ac:dyDescent="0.25"/>
    <row r="444" ht="24.6" x14ac:dyDescent="0.25"/>
    <row r="445" ht="24.6" x14ac:dyDescent="0.25"/>
    <row r="446" ht="24.6" x14ac:dyDescent="0.25"/>
    <row r="447" ht="24.6" x14ac:dyDescent="0.25"/>
    <row r="448" ht="24.6" x14ac:dyDescent="0.25"/>
    <row r="449" ht="24.6" x14ac:dyDescent="0.25"/>
    <row r="450" ht="24.6" x14ac:dyDescent="0.25"/>
    <row r="451" ht="24.6" x14ac:dyDescent="0.25"/>
    <row r="452" ht="24.6" x14ac:dyDescent="0.25"/>
    <row r="453" ht="24.6" x14ac:dyDescent="0.25"/>
    <row r="454" ht="24.6" x14ac:dyDescent="0.25"/>
    <row r="455" ht="24.6" x14ac:dyDescent="0.25"/>
    <row r="456" ht="24.6" x14ac:dyDescent="0.25"/>
    <row r="457" ht="24.6" x14ac:dyDescent="0.25"/>
    <row r="458" ht="24.6" x14ac:dyDescent="0.25"/>
    <row r="459" ht="24.6" x14ac:dyDescent="0.25"/>
    <row r="460" ht="24.6" x14ac:dyDescent="0.25"/>
    <row r="461" ht="24.6" x14ac:dyDescent="0.25"/>
    <row r="462" ht="24.6" x14ac:dyDescent="0.25"/>
    <row r="463" ht="24.6" x14ac:dyDescent="0.25"/>
    <row r="464" ht="24.6" x14ac:dyDescent="0.25"/>
    <row r="465" ht="24.6" x14ac:dyDescent="0.25"/>
    <row r="466" ht="24.6" x14ac:dyDescent="0.25"/>
    <row r="467" ht="24.6" x14ac:dyDescent="0.25"/>
    <row r="468" ht="24.6" x14ac:dyDescent="0.25"/>
    <row r="469" ht="24.6" x14ac:dyDescent="0.25"/>
    <row r="470" ht="24.6" x14ac:dyDescent="0.25"/>
    <row r="471" ht="24.6" x14ac:dyDescent="0.25"/>
    <row r="472" ht="24.6" x14ac:dyDescent="0.25"/>
    <row r="473" ht="24.6" x14ac:dyDescent="0.25"/>
    <row r="474" ht="24.6" x14ac:dyDescent="0.25"/>
    <row r="475" ht="24.6" x14ac:dyDescent="0.25"/>
    <row r="476" ht="24.6" x14ac:dyDescent="0.25"/>
    <row r="477" ht="24.6" x14ac:dyDescent="0.25"/>
    <row r="478" ht="24.6" x14ac:dyDescent="0.25"/>
    <row r="479" ht="24.6" x14ac:dyDescent="0.25"/>
    <row r="480" ht="24.6" x14ac:dyDescent="0.25"/>
    <row r="481" ht="24.6" x14ac:dyDescent="0.25"/>
    <row r="482" ht="24.6" x14ac:dyDescent="0.25"/>
    <row r="483" ht="24.6" x14ac:dyDescent="0.25"/>
    <row r="484" ht="24.6" x14ac:dyDescent="0.25"/>
    <row r="485" ht="24.6" x14ac:dyDescent="0.25"/>
    <row r="486" ht="24.6" x14ac:dyDescent="0.25"/>
    <row r="487" ht="24.6" x14ac:dyDescent="0.25"/>
    <row r="488" ht="24.6" x14ac:dyDescent="0.25"/>
    <row r="489" ht="24.6" x14ac:dyDescent="0.25"/>
    <row r="490" ht="24.6" x14ac:dyDescent="0.25"/>
    <row r="491" ht="24.6" x14ac:dyDescent="0.25"/>
    <row r="492" ht="24.6" x14ac:dyDescent="0.25"/>
    <row r="493" ht="24.6" x14ac:dyDescent="0.25"/>
    <row r="494" ht="24.6" x14ac:dyDescent="0.25"/>
    <row r="495" ht="24.6" x14ac:dyDescent="0.25"/>
    <row r="496" ht="24.6" x14ac:dyDescent="0.25"/>
    <row r="497" ht="24.6" x14ac:dyDescent="0.25"/>
    <row r="498" ht="24.6" x14ac:dyDescent="0.25"/>
    <row r="499" ht="24.6" x14ac:dyDescent="0.25"/>
    <row r="500" ht="24.6" x14ac:dyDescent="0.25"/>
    <row r="501" ht="24.6" x14ac:dyDescent="0.25"/>
    <row r="502" ht="24.6" x14ac:dyDescent="0.25"/>
    <row r="503" ht="24.6" x14ac:dyDescent="0.25"/>
    <row r="504" ht="24.6" x14ac:dyDescent="0.25"/>
    <row r="505" ht="24.6" x14ac:dyDescent="0.25"/>
    <row r="506" ht="24.6" x14ac:dyDescent="0.25"/>
    <row r="507" ht="24.6" x14ac:dyDescent="0.25"/>
    <row r="508" ht="24.6" x14ac:dyDescent="0.25"/>
    <row r="509" ht="24.6" x14ac:dyDescent="0.25"/>
    <row r="510" ht="24.6" x14ac:dyDescent="0.25"/>
    <row r="511" ht="24.6" x14ac:dyDescent="0.25"/>
    <row r="512" ht="24.6" x14ac:dyDescent="0.25"/>
    <row r="513" ht="24.6" x14ac:dyDescent="0.25"/>
    <row r="514" ht="24.6" x14ac:dyDescent="0.25"/>
    <row r="515" ht="24.6" x14ac:dyDescent="0.25"/>
    <row r="516" ht="24.6" x14ac:dyDescent="0.25"/>
    <row r="517" ht="24.6" x14ac:dyDescent="0.25"/>
    <row r="518" ht="24.6" x14ac:dyDescent="0.25"/>
    <row r="519" ht="24.6" x14ac:dyDescent="0.25"/>
    <row r="520" ht="24.6" x14ac:dyDescent="0.25"/>
    <row r="521" ht="24.6" x14ac:dyDescent="0.25"/>
    <row r="522" ht="24.6" x14ac:dyDescent="0.25"/>
    <row r="523" ht="24.6" x14ac:dyDescent="0.25"/>
    <row r="524" ht="24.6" x14ac:dyDescent="0.25"/>
    <row r="525" ht="24.6" x14ac:dyDescent="0.25"/>
    <row r="526" ht="24.6" x14ac:dyDescent="0.25"/>
    <row r="527" ht="24.6" x14ac:dyDescent="0.25"/>
    <row r="528" ht="24.6" x14ac:dyDescent="0.25"/>
    <row r="529" ht="24.6" x14ac:dyDescent="0.25"/>
    <row r="530" ht="24.6" x14ac:dyDescent="0.25"/>
    <row r="531" ht="24.6" x14ac:dyDescent="0.25"/>
    <row r="532" ht="24.6" x14ac:dyDescent="0.25"/>
    <row r="533" ht="24.6" x14ac:dyDescent="0.25"/>
    <row r="534" ht="24.6" x14ac:dyDescent="0.25"/>
    <row r="535" ht="24.6" x14ac:dyDescent="0.25"/>
    <row r="536" ht="24.6" x14ac:dyDescent="0.25"/>
    <row r="537" ht="24.6" x14ac:dyDescent="0.25"/>
    <row r="538" ht="24.6" x14ac:dyDescent="0.25"/>
    <row r="539" ht="24.6" x14ac:dyDescent="0.25"/>
    <row r="540" ht="24.6" x14ac:dyDescent="0.25"/>
    <row r="541" ht="24.6" x14ac:dyDescent="0.25"/>
    <row r="542" ht="24.6" x14ac:dyDescent="0.25"/>
    <row r="543" ht="24.6" x14ac:dyDescent="0.25"/>
    <row r="544" ht="24.6" x14ac:dyDescent="0.25"/>
    <row r="545" ht="24.6" x14ac:dyDescent="0.25"/>
    <row r="546" ht="24.6" x14ac:dyDescent="0.25"/>
    <row r="547" ht="24.6" x14ac:dyDescent="0.25"/>
    <row r="548" ht="24.6" x14ac:dyDescent="0.25"/>
    <row r="549" ht="24.6" x14ac:dyDescent="0.25"/>
    <row r="550" ht="24.6" x14ac:dyDescent="0.25"/>
    <row r="551" ht="24.6" x14ac:dyDescent="0.25"/>
    <row r="552" ht="24.6" x14ac:dyDescent="0.25"/>
    <row r="553" ht="24.6" x14ac:dyDescent="0.25"/>
    <row r="554" ht="24.6" x14ac:dyDescent="0.25"/>
    <row r="555" ht="24.6" x14ac:dyDescent="0.25"/>
    <row r="556" ht="24.6" x14ac:dyDescent="0.25"/>
    <row r="557" ht="24.6" x14ac:dyDescent="0.25"/>
    <row r="558" ht="24.6" x14ac:dyDescent="0.25"/>
    <row r="559" ht="24.6" x14ac:dyDescent="0.25"/>
    <row r="560" ht="24.6" x14ac:dyDescent="0.25"/>
    <row r="561" ht="24.6" x14ac:dyDescent="0.25"/>
    <row r="562" ht="24.6" x14ac:dyDescent="0.25"/>
    <row r="563" ht="24.6" x14ac:dyDescent="0.25"/>
    <row r="564" ht="24.6" x14ac:dyDescent="0.25"/>
    <row r="565" ht="24.6" x14ac:dyDescent="0.25"/>
    <row r="566" ht="24.6" x14ac:dyDescent="0.25"/>
    <row r="567" ht="24.6" x14ac:dyDescent="0.25"/>
    <row r="568" ht="24.6" x14ac:dyDescent="0.25"/>
    <row r="569" ht="24.6" x14ac:dyDescent="0.25"/>
    <row r="570" ht="24.6" x14ac:dyDescent="0.25"/>
    <row r="571" ht="24.6" x14ac:dyDescent="0.25"/>
    <row r="572" ht="24.6" x14ac:dyDescent="0.25"/>
    <row r="573" ht="24.6" x14ac:dyDescent="0.25"/>
    <row r="574" ht="24.6" x14ac:dyDescent="0.25"/>
    <row r="575" ht="24.6" x14ac:dyDescent="0.25"/>
    <row r="576" ht="24.6" x14ac:dyDescent="0.25"/>
    <row r="577" ht="24.6" x14ac:dyDescent="0.25"/>
    <row r="578" ht="24.6" x14ac:dyDescent="0.25"/>
    <row r="579" ht="24.6" x14ac:dyDescent="0.25"/>
    <row r="580" ht="24.6" x14ac:dyDescent="0.25"/>
    <row r="581" ht="24.6" x14ac:dyDescent="0.25"/>
    <row r="582" ht="24.6" x14ac:dyDescent="0.25"/>
    <row r="583" ht="24.6" x14ac:dyDescent="0.25"/>
    <row r="584" ht="24.6" x14ac:dyDescent="0.25"/>
    <row r="585" ht="24.6" x14ac:dyDescent="0.25"/>
    <row r="586" ht="24.6" x14ac:dyDescent="0.25"/>
    <row r="587" ht="24.6" x14ac:dyDescent="0.25"/>
    <row r="588" ht="24.6" x14ac:dyDescent="0.25"/>
    <row r="589" ht="24.6" x14ac:dyDescent="0.25"/>
    <row r="590" ht="24.6" x14ac:dyDescent="0.25"/>
    <row r="591" ht="24.6" x14ac:dyDescent="0.25"/>
    <row r="592" ht="24.6" x14ac:dyDescent="0.25"/>
    <row r="593" ht="24.6" x14ac:dyDescent="0.25"/>
    <row r="594" ht="24.6" x14ac:dyDescent="0.25"/>
    <row r="595" ht="24.6" x14ac:dyDescent="0.25"/>
    <row r="596" ht="24.6" x14ac:dyDescent="0.25"/>
    <row r="597" ht="24.6" x14ac:dyDescent="0.25"/>
    <row r="598" ht="24.6" x14ac:dyDescent="0.25"/>
    <row r="599" ht="24.6" x14ac:dyDescent="0.25"/>
    <row r="600" ht="24.6" x14ac:dyDescent="0.25"/>
    <row r="601" ht="24.6" x14ac:dyDescent="0.25"/>
    <row r="602" ht="24.6" x14ac:dyDescent="0.25"/>
    <row r="603" ht="24.6" x14ac:dyDescent="0.25"/>
    <row r="604" ht="24.6" x14ac:dyDescent="0.25"/>
    <row r="605" ht="24.6" x14ac:dyDescent="0.25"/>
    <row r="606" ht="24.6" x14ac:dyDescent="0.25"/>
    <row r="607" ht="24.6" x14ac:dyDescent="0.25"/>
    <row r="608" ht="24.6" x14ac:dyDescent="0.25"/>
    <row r="609" ht="24.6" x14ac:dyDescent="0.25"/>
    <row r="610" ht="24.6" x14ac:dyDescent="0.25"/>
    <row r="611" ht="24.6" x14ac:dyDescent="0.25"/>
    <row r="612" ht="24.6" x14ac:dyDescent="0.25"/>
    <row r="613" ht="24.6" x14ac:dyDescent="0.25"/>
    <row r="614" ht="24.6" x14ac:dyDescent="0.25"/>
    <row r="615" ht="24.6" x14ac:dyDescent="0.25"/>
    <row r="616" ht="24.6" x14ac:dyDescent="0.25"/>
    <row r="617" ht="24.6" x14ac:dyDescent="0.25"/>
    <row r="618" ht="24.6" x14ac:dyDescent="0.25"/>
    <row r="619" ht="24.6" x14ac:dyDescent="0.25"/>
    <row r="620" ht="24.6" x14ac:dyDescent="0.25"/>
    <row r="621" ht="24.6" x14ac:dyDescent="0.25"/>
    <row r="622" ht="24.6" x14ac:dyDescent="0.25"/>
    <row r="623" ht="24.6" x14ac:dyDescent="0.25"/>
    <row r="624" ht="24.6" x14ac:dyDescent="0.25"/>
    <row r="625" ht="24.6" x14ac:dyDescent="0.25"/>
    <row r="626" ht="24.6" x14ac:dyDescent="0.25"/>
    <row r="627" ht="24.6" x14ac:dyDescent="0.25"/>
    <row r="628" ht="24.6" x14ac:dyDescent="0.25"/>
    <row r="629" ht="24.6" x14ac:dyDescent="0.25"/>
    <row r="630" ht="24.6" x14ac:dyDescent="0.25"/>
    <row r="631" ht="24.6" x14ac:dyDescent="0.25"/>
    <row r="632" ht="24.6" x14ac:dyDescent="0.25"/>
    <row r="633" ht="24.6" x14ac:dyDescent="0.25"/>
    <row r="634" ht="24.6" x14ac:dyDescent="0.25"/>
    <row r="635" ht="24.6" x14ac:dyDescent="0.25"/>
    <row r="636" ht="24.6" x14ac:dyDescent="0.25"/>
    <row r="637" ht="24.6" x14ac:dyDescent="0.25"/>
    <row r="638" ht="24.6" x14ac:dyDescent="0.25"/>
    <row r="639" ht="24.6" x14ac:dyDescent="0.25"/>
    <row r="640" ht="24.6" x14ac:dyDescent="0.25"/>
    <row r="641" ht="24.6" x14ac:dyDescent="0.25"/>
    <row r="642" ht="24.6" x14ac:dyDescent="0.25"/>
    <row r="643" ht="24.6" x14ac:dyDescent="0.25"/>
    <row r="644" ht="24.6" x14ac:dyDescent="0.25"/>
    <row r="645" ht="24.6" x14ac:dyDescent="0.25"/>
    <row r="646" ht="24.6" x14ac:dyDescent="0.25"/>
    <row r="647" ht="24.6" x14ac:dyDescent="0.25"/>
    <row r="648" ht="24.6" x14ac:dyDescent="0.25"/>
    <row r="649" ht="24.6" x14ac:dyDescent="0.25"/>
    <row r="650" ht="24.6" x14ac:dyDescent="0.25"/>
    <row r="651" ht="24.6" x14ac:dyDescent="0.25"/>
    <row r="652" ht="24.6" x14ac:dyDescent="0.25"/>
    <row r="653" ht="24.6" x14ac:dyDescent="0.25"/>
    <row r="654" ht="24.6" x14ac:dyDescent="0.25"/>
    <row r="655" ht="24.6" x14ac:dyDescent="0.25"/>
    <row r="656" ht="24.6" x14ac:dyDescent="0.25"/>
    <row r="657" ht="24.6" x14ac:dyDescent="0.25"/>
    <row r="658" ht="24.6" x14ac:dyDescent="0.25"/>
    <row r="659" ht="24.6" x14ac:dyDescent="0.25"/>
    <row r="660" ht="24.6" x14ac:dyDescent="0.25"/>
    <row r="661" ht="24.6" x14ac:dyDescent="0.25"/>
    <row r="662" ht="24.6" x14ac:dyDescent="0.25"/>
    <row r="663" ht="24.6" x14ac:dyDescent="0.25"/>
    <row r="664" ht="24.6" x14ac:dyDescent="0.25"/>
    <row r="665" ht="24.6" x14ac:dyDescent="0.25"/>
    <row r="666" ht="24.6" x14ac:dyDescent="0.25"/>
    <row r="667" ht="24.6" x14ac:dyDescent="0.25"/>
    <row r="668" ht="24.6" x14ac:dyDescent="0.25"/>
    <row r="669" ht="24.6" x14ac:dyDescent="0.25"/>
    <row r="670" ht="24.6" x14ac:dyDescent="0.25"/>
    <row r="671" ht="24.6" x14ac:dyDescent="0.25"/>
    <row r="672" ht="24.6" x14ac:dyDescent="0.25"/>
    <row r="673" ht="24.6" x14ac:dyDescent="0.25"/>
    <row r="674" ht="24.6" x14ac:dyDescent="0.25"/>
    <row r="675" ht="24.6" x14ac:dyDescent="0.25"/>
    <row r="676" ht="24.6" x14ac:dyDescent="0.25"/>
    <row r="677" ht="24.6" x14ac:dyDescent="0.25"/>
    <row r="678" ht="24.6" x14ac:dyDescent="0.25"/>
    <row r="679" ht="24.6" x14ac:dyDescent="0.25"/>
    <row r="680" ht="24.6" x14ac:dyDescent="0.25"/>
    <row r="681" ht="24.6" x14ac:dyDescent="0.25"/>
    <row r="682" ht="24.6" x14ac:dyDescent="0.25"/>
    <row r="683" ht="24.6" x14ac:dyDescent="0.25"/>
    <row r="684" ht="24.6" x14ac:dyDescent="0.25"/>
    <row r="685" ht="24.6" x14ac:dyDescent="0.25"/>
    <row r="686" ht="24.6" x14ac:dyDescent="0.25"/>
    <row r="687" ht="24.6" x14ac:dyDescent="0.25"/>
    <row r="688" ht="24.6" x14ac:dyDescent="0.25"/>
    <row r="689" ht="24.6" x14ac:dyDescent="0.25"/>
    <row r="690" ht="24.6" x14ac:dyDescent="0.25"/>
    <row r="691" ht="24.6" x14ac:dyDescent="0.25"/>
    <row r="692" ht="24.6" x14ac:dyDescent="0.25"/>
    <row r="693" ht="24.6" x14ac:dyDescent="0.25"/>
    <row r="694" ht="24.6" x14ac:dyDescent="0.25"/>
    <row r="695" ht="24.6" x14ac:dyDescent="0.25"/>
    <row r="696" ht="24.6" x14ac:dyDescent="0.25"/>
    <row r="697" ht="24.6" x14ac:dyDescent="0.25"/>
    <row r="698" ht="24.6" x14ac:dyDescent="0.25"/>
    <row r="699" ht="24.6" x14ac:dyDescent="0.25"/>
    <row r="700" ht="24.6" x14ac:dyDescent="0.25"/>
    <row r="701" ht="24.6" x14ac:dyDescent="0.25"/>
    <row r="702" ht="24.6" x14ac:dyDescent="0.25"/>
    <row r="703" ht="24.6" x14ac:dyDescent="0.25"/>
    <row r="704" ht="24.6" x14ac:dyDescent="0.25"/>
    <row r="705" ht="24.6" x14ac:dyDescent="0.25"/>
    <row r="706" ht="24.6" x14ac:dyDescent="0.25"/>
    <row r="707" ht="24.6" x14ac:dyDescent="0.25"/>
    <row r="708" ht="24.6" x14ac:dyDescent="0.25"/>
    <row r="709" ht="24.6" x14ac:dyDescent="0.25"/>
    <row r="710" ht="24.6" x14ac:dyDescent="0.25"/>
    <row r="711" ht="24.6" x14ac:dyDescent="0.25"/>
    <row r="712" ht="24.6" x14ac:dyDescent="0.25"/>
    <row r="713" ht="24.6" x14ac:dyDescent="0.25"/>
    <row r="714" ht="24.6" x14ac:dyDescent="0.25"/>
    <row r="715" ht="24.6" x14ac:dyDescent="0.25"/>
    <row r="716" ht="24.6" x14ac:dyDescent="0.25"/>
    <row r="717" ht="24.6" x14ac:dyDescent="0.25"/>
    <row r="718" ht="24.6" x14ac:dyDescent="0.25"/>
    <row r="719" ht="24.6" x14ac:dyDescent="0.25"/>
    <row r="720" ht="24.6" x14ac:dyDescent="0.25"/>
    <row r="721" ht="24.6" x14ac:dyDescent="0.25"/>
    <row r="722" ht="24.6" x14ac:dyDescent="0.25"/>
    <row r="723" ht="24.6" x14ac:dyDescent="0.25"/>
    <row r="724" ht="24.6" x14ac:dyDescent="0.25"/>
    <row r="725" ht="24.6" x14ac:dyDescent="0.25"/>
    <row r="726" ht="24.6" x14ac:dyDescent="0.25"/>
    <row r="727" ht="24.6" x14ac:dyDescent="0.25"/>
    <row r="728" ht="24.6" x14ac:dyDescent="0.25"/>
    <row r="729" ht="24.6" x14ac:dyDescent="0.25"/>
    <row r="730" ht="24.6" x14ac:dyDescent="0.25"/>
    <row r="731" ht="24.6" x14ac:dyDescent="0.25"/>
    <row r="732" ht="24.6" x14ac:dyDescent="0.25"/>
    <row r="733" ht="24.6" x14ac:dyDescent="0.25"/>
    <row r="734" ht="24.6" x14ac:dyDescent="0.25"/>
    <row r="735" ht="24.6" x14ac:dyDescent="0.25"/>
    <row r="736" ht="24.6" x14ac:dyDescent="0.25"/>
    <row r="737" ht="24.6" x14ac:dyDescent="0.25"/>
    <row r="738" ht="24.6" x14ac:dyDescent="0.25"/>
    <row r="739" ht="24.6" x14ac:dyDescent="0.25"/>
    <row r="740" ht="24.6" x14ac:dyDescent="0.25"/>
    <row r="741" ht="24.6" x14ac:dyDescent="0.25"/>
    <row r="742" ht="24.6" x14ac:dyDescent="0.25"/>
    <row r="743" ht="24.6" x14ac:dyDescent="0.25"/>
    <row r="744" ht="24.6" x14ac:dyDescent="0.25"/>
    <row r="745" ht="24.6" x14ac:dyDescent="0.25"/>
    <row r="746" ht="24.6" x14ac:dyDescent="0.25"/>
    <row r="747" ht="24.6" x14ac:dyDescent="0.25"/>
    <row r="748" ht="24.6" x14ac:dyDescent="0.25"/>
    <row r="749" ht="24.6" x14ac:dyDescent="0.25"/>
    <row r="750" ht="24.6" x14ac:dyDescent="0.25"/>
    <row r="751" ht="24.6" x14ac:dyDescent="0.25"/>
    <row r="752" ht="24.6" x14ac:dyDescent="0.25"/>
    <row r="753" ht="24.6" x14ac:dyDescent="0.25"/>
    <row r="754" ht="24.6" x14ac:dyDescent="0.25"/>
    <row r="755" ht="24.6" x14ac:dyDescent="0.25"/>
    <row r="756" ht="24.6" x14ac:dyDescent="0.25"/>
    <row r="757" ht="24.6" x14ac:dyDescent="0.25"/>
    <row r="758" ht="24.6" x14ac:dyDescent="0.25"/>
    <row r="759" ht="24.6" x14ac:dyDescent="0.25"/>
    <row r="760" ht="24.6" x14ac:dyDescent="0.25"/>
    <row r="761" ht="24.6" x14ac:dyDescent="0.25"/>
    <row r="762" ht="24.6" x14ac:dyDescent="0.25"/>
    <row r="763" ht="24.6" x14ac:dyDescent="0.25"/>
    <row r="764" ht="24.6" x14ac:dyDescent="0.25"/>
    <row r="765" ht="24.6" x14ac:dyDescent="0.25"/>
    <row r="766" ht="24.6" x14ac:dyDescent="0.25"/>
    <row r="767" ht="24.6" x14ac:dyDescent="0.25"/>
    <row r="768" ht="24.6" x14ac:dyDescent="0.25"/>
    <row r="769" ht="24.6" x14ac:dyDescent="0.25"/>
    <row r="770" ht="24.6" x14ac:dyDescent="0.25"/>
    <row r="771" ht="24.6" x14ac:dyDescent="0.25"/>
    <row r="772" ht="24.6" x14ac:dyDescent="0.25"/>
    <row r="773" ht="24.6" x14ac:dyDescent="0.25"/>
    <row r="774" ht="24.6" x14ac:dyDescent="0.25"/>
    <row r="775" ht="24.6" x14ac:dyDescent="0.25"/>
    <row r="776" ht="24.6" x14ac:dyDescent="0.25"/>
    <row r="777" ht="24.6" x14ac:dyDescent="0.25"/>
    <row r="778" ht="24.6" x14ac:dyDescent="0.25"/>
    <row r="779" ht="24.6" x14ac:dyDescent="0.25"/>
    <row r="780" ht="24.6" x14ac:dyDescent="0.25"/>
    <row r="781" ht="24.6" x14ac:dyDescent="0.25"/>
    <row r="782" ht="24.6" x14ac:dyDescent="0.25"/>
    <row r="783" ht="24.6" x14ac:dyDescent="0.25"/>
    <row r="784" ht="24.6" x14ac:dyDescent="0.25"/>
    <row r="785" ht="24.6" x14ac:dyDescent="0.25"/>
    <row r="786" ht="24.6" x14ac:dyDescent="0.25"/>
    <row r="787" ht="24.6" x14ac:dyDescent="0.25"/>
    <row r="788" ht="24.6" x14ac:dyDescent="0.25"/>
    <row r="789" ht="24.6" x14ac:dyDescent="0.25"/>
    <row r="790" ht="24.6" x14ac:dyDescent="0.25"/>
    <row r="791" ht="24.6" x14ac:dyDescent="0.25"/>
    <row r="792" ht="24.6" x14ac:dyDescent="0.25"/>
    <row r="793" ht="24.6" x14ac:dyDescent="0.25"/>
    <row r="794" ht="24.6" x14ac:dyDescent="0.25"/>
    <row r="795" ht="24.6" x14ac:dyDescent="0.25"/>
    <row r="796" ht="24.6" x14ac:dyDescent="0.25"/>
    <row r="797" ht="24.6" x14ac:dyDescent="0.25"/>
    <row r="798" ht="24.6" x14ac:dyDescent="0.25"/>
    <row r="799" ht="24.6" x14ac:dyDescent="0.25"/>
    <row r="800" ht="24.6" x14ac:dyDescent="0.25"/>
    <row r="801" ht="24.6" x14ac:dyDescent="0.25"/>
    <row r="802" ht="24.6" x14ac:dyDescent="0.25"/>
    <row r="803" ht="24.6" x14ac:dyDescent="0.25"/>
    <row r="804" ht="24.6" x14ac:dyDescent="0.25"/>
    <row r="805" ht="24.6" x14ac:dyDescent="0.25"/>
    <row r="806" ht="24.6" x14ac:dyDescent="0.25"/>
    <row r="807" ht="24.6" x14ac:dyDescent="0.25"/>
    <row r="808" ht="24.6" x14ac:dyDescent="0.25"/>
    <row r="809" ht="24.6" x14ac:dyDescent="0.25"/>
    <row r="810" ht="24.6" x14ac:dyDescent="0.25"/>
    <row r="811" ht="24.6" x14ac:dyDescent="0.25"/>
    <row r="812" ht="24.6" x14ac:dyDescent="0.25"/>
    <row r="813" ht="24.6" x14ac:dyDescent="0.25"/>
    <row r="814" ht="24.6" x14ac:dyDescent="0.25"/>
    <row r="815" ht="24.6" x14ac:dyDescent="0.25"/>
    <row r="816" ht="24.6" x14ac:dyDescent="0.25"/>
    <row r="817" ht="24.6" x14ac:dyDescent="0.25"/>
    <row r="818" ht="24.6" x14ac:dyDescent="0.25"/>
    <row r="819" ht="24.6" x14ac:dyDescent="0.25"/>
    <row r="820" ht="24.6" x14ac:dyDescent="0.25"/>
    <row r="821" ht="24.6" x14ac:dyDescent="0.25"/>
    <row r="822" ht="24.6" x14ac:dyDescent="0.25"/>
    <row r="823" ht="24.6" x14ac:dyDescent="0.25"/>
    <row r="824" ht="24.6" x14ac:dyDescent="0.25"/>
    <row r="825" ht="24.6" x14ac:dyDescent="0.25"/>
    <row r="826" ht="24.6" x14ac:dyDescent="0.25"/>
    <row r="827" ht="24.6" x14ac:dyDescent="0.25"/>
    <row r="828" ht="24.6" x14ac:dyDescent="0.25"/>
    <row r="829" ht="24.6" x14ac:dyDescent="0.25"/>
    <row r="830" ht="24.6" x14ac:dyDescent="0.25"/>
    <row r="831" ht="24.6" x14ac:dyDescent="0.25"/>
    <row r="832" ht="24.6" x14ac:dyDescent="0.25"/>
    <row r="833" ht="24.6" x14ac:dyDescent="0.25"/>
    <row r="834" ht="24.6" x14ac:dyDescent="0.25"/>
    <row r="835" ht="24.6" x14ac:dyDescent="0.25"/>
    <row r="836" ht="24.6" x14ac:dyDescent="0.25"/>
    <row r="837" ht="24.6" x14ac:dyDescent="0.25"/>
    <row r="838" ht="24.6" x14ac:dyDescent="0.25"/>
    <row r="839" ht="24.6" x14ac:dyDescent="0.25"/>
    <row r="840" ht="24.6" x14ac:dyDescent="0.25"/>
    <row r="841" ht="24.6" x14ac:dyDescent="0.25"/>
    <row r="842" ht="24.6" x14ac:dyDescent="0.25"/>
    <row r="843" ht="24.6" x14ac:dyDescent="0.25"/>
    <row r="844" ht="24.6" x14ac:dyDescent="0.25"/>
    <row r="845" ht="24.6" x14ac:dyDescent="0.25"/>
    <row r="846" ht="24.6" x14ac:dyDescent="0.25"/>
    <row r="847" ht="24.6" x14ac:dyDescent="0.25"/>
    <row r="848" ht="24.6" x14ac:dyDescent="0.25"/>
    <row r="849" ht="24.6" x14ac:dyDescent="0.25"/>
    <row r="850" ht="24.6" x14ac:dyDescent="0.25"/>
    <row r="851" ht="24.6" x14ac:dyDescent="0.25"/>
    <row r="852" ht="24.6" x14ac:dyDescent="0.25"/>
    <row r="853" ht="24.6" x14ac:dyDescent="0.25"/>
    <row r="854" ht="24.6" x14ac:dyDescent="0.25"/>
    <row r="855" ht="24.6" x14ac:dyDescent="0.25"/>
    <row r="856" ht="24.6" x14ac:dyDescent="0.25"/>
    <row r="857" ht="24.6" x14ac:dyDescent="0.25"/>
    <row r="858" ht="24.6" x14ac:dyDescent="0.25"/>
    <row r="859" ht="24.6" x14ac:dyDescent="0.25"/>
    <row r="860" ht="24.6" x14ac:dyDescent="0.25"/>
    <row r="861" ht="24.6" x14ac:dyDescent="0.25"/>
    <row r="862" ht="24.6" x14ac:dyDescent="0.25"/>
    <row r="863" ht="24.6" x14ac:dyDescent="0.25"/>
    <row r="864" ht="24.6" x14ac:dyDescent="0.25"/>
    <row r="865" ht="24.6" x14ac:dyDescent="0.25"/>
    <row r="866" ht="24.6" x14ac:dyDescent="0.25"/>
    <row r="867" ht="24.6" x14ac:dyDescent="0.25"/>
    <row r="868" ht="24.6" x14ac:dyDescent="0.25"/>
    <row r="869" ht="24.6" x14ac:dyDescent="0.25"/>
    <row r="870" ht="24.6" x14ac:dyDescent="0.25"/>
    <row r="871" ht="24.6" x14ac:dyDescent="0.25"/>
    <row r="872" ht="24.6" x14ac:dyDescent="0.25"/>
    <row r="873" ht="24.6" x14ac:dyDescent="0.25"/>
    <row r="874" ht="24.6" x14ac:dyDescent="0.25"/>
    <row r="875" ht="24.6" x14ac:dyDescent="0.25"/>
    <row r="876" ht="24.6" x14ac:dyDescent="0.25"/>
    <row r="877" ht="24.6" x14ac:dyDescent="0.25"/>
    <row r="878" ht="24.6" x14ac:dyDescent="0.25"/>
    <row r="879" ht="24.6" x14ac:dyDescent="0.25"/>
    <row r="880" ht="24.6" x14ac:dyDescent="0.25"/>
    <row r="881" ht="24.6" x14ac:dyDescent="0.25"/>
    <row r="882" ht="24.6" x14ac:dyDescent="0.25"/>
    <row r="883" ht="24.6" x14ac:dyDescent="0.25"/>
    <row r="884" ht="24.6" x14ac:dyDescent="0.25"/>
    <row r="885" ht="24.6" x14ac:dyDescent="0.25"/>
    <row r="886" ht="24.6" x14ac:dyDescent="0.25"/>
    <row r="887" ht="24.6" x14ac:dyDescent="0.25"/>
    <row r="888" ht="24.6" x14ac:dyDescent="0.25"/>
    <row r="889" ht="24.6" x14ac:dyDescent="0.25"/>
    <row r="890" ht="24.6" x14ac:dyDescent="0.25"/>
    <row r="891" ht="24.6" x14ac:dyDescent="0.25"/>
    <row r="892" ht="24.6" x14ac:dyDescent="0.25"/>
    <row r="893" ht="24.6" x14ac:dyDescent="0.25"/>
    <row r="894" ht="24.6" x14ac:dyDescent="0.25"/>
    <row r="895" ht="24.6" x14ac:dyDescent="0.25"/>
    <row r="896" ht="24.6" x14ac:dyDescent="0.25"/>
    <row r="897" ht="24.6" x14ac:dyDescent="0.25"/>
    <row r="898" ht="24.6" x14ac:dyDescent="0.25"/>
    <row r="899" ht="24.6" x14ac:dyDescent="0.25"/>
    <row r="900" ht="24.6" x14ac:dyDescent="0.25"/>
    <row r="901" ht="24.6" x14ac:dyDescent="0.25"/>
    <row r="902" ht="24.6" x14ac:dyDescent="0.25"/>
    <row r="903" ht="24.6" x14ac:dyDescent="0.25"/>
    <row r="904" ht="24.6" x14ac:dyDescent="0.25"/>
    <row r="905" ht="24.6" x14ac:dyDescent="0.25"/>
    <row r="906" ht="24.6" x14ac:dyDescent="0.25"/>
    <row r="907" ht="24.6" x14ac:dyDescent="0.25"/>
    <row r="908" ht="24.6" x14ac:dyDescent="0.25"/>
    <row r="909" ht="24.6" x14ac:dyDescent="0.25"/>
    <row r="910" ht="24.6" x14ac:dyDescent="0.25"/>
    <row r="911" ht="24.6" x14ac:dyDescent="0.25"/>
    <row r="912" ht="24.6" x14ac:dyDescent="0.25"/>
    <row r="913" ht="24.6" x14ac:dyDescent="0.25"/>
    <row r="914" ht="24.6" x14ac:dyDescent="0.25"/>
    <row r="915" ht="24.6" x14ac:dyDescent="0.25"/>
    <row r="916" ht="24.6" x14ac:dyDescent="0.25"/>
    <row r="917" ht="24.6" x14ac:dyDescent="0.25"/>
    <row r="918" ht="24.6" x14ac:dyDescent="0.25"/>
    <row r="919" ht="24.6" x14ac:dyDescent="0.25"/>
    <row r="920" ht="24.6" x14ac:dyDescent="0.25"/>
    <row r="921" ht="24.6" x14ac:dyDescent="0.25"/>
    <row r="922" ht="24.6" x14ac:dyDescent="0.25"/>
    <row r="923" ht="24.6" x14ac:dyDescent="0.25"/>
    <row r="924" ht="24.6" x14ac:dyDescent="0.25"/>
    <row r="925" ht="24.6" x14ac:dyDescent="0.25"/>
    <row r="926" ht="24.6" x14ac:dyDescent="0.25"/>
    <row r="927" ht="24.6" x14ac:dyDescent="0.25"/>
    <row r="928" ht="24.6" x14ac:dyDescent="0.25"/>
    <row r="929" ht="24.6" x14ac:dyDescent="0.25"/>
    <row r="930" ht="24.6" x14ac:dyDescent="0.25"/>
    <row r="931" ht="24.6" x14ac:dyDescent="0.25"/>
    <row r="932" ht="24.6" x14ac:dyDescent="0.25"/>
    <row r="933" ht="24.6" x14ac:dyDescent="0.25"/>
    <row r="934" ht="24.6" x14ac:dyDescent="0.25"/>
    <row r="935" ht="24.6" x14ac:dyDescent="0.25"/>
    <row r="936" ht="24.6" x14ac:dyDescent="0.25"/>
    <row r="937" ht="24.6" x14ac:dyDescent="0.25"/>
    <row r="938" ht="24.6" x14ac:dyDescent="0.25"/>
    <row r="939" ht="24.6" x14ac:dyDescent="0.25"/>
    <row r="940" ht="24.6" x14ac:dyDescent="0.25"/>
    <row r="941" ht="24.6" x14ac:dyDescent="0.25"/>
    <row r="942" ht="24.6" x14ac:dyDescent="0.25"/>
    <row r="943" ht="24.6" x14ac:dyDescent="0.25"/>
    <row r="944" ht="24.6" x14ac:dyDescent="0.25"/>
    <row r="945" ht="24.6" x14ac:dyDescent="0.25"/>
    <row r="946" ht="24.6" x14ac:dyDescent="0.25"/>
    <row r="947" ht="24.6" x14ac:dyDescent="0.25"/>
    <row r="948" ht="24.6" x14ac:dyDescent="0.25"/>
    <row r="949" ht="24.6" x14ac:dyDescent="0.25"/>
    <row r="950" ht="24.6" x14ac:dyDescent="0.25"/>
    <row r="951" ht="24.6" x14ac:dyDescent="0.25"/>
    <row r="952" ht="24.6" x14ac:dyDescent="0.25"/>
    <row r="953" ht="24.6" x14ac:dyDescent="0.25"/>
    <row r="954" ht="24.6" x14ac:dyDescent="0.25"/>
    <row r="955" ht="24.6" x14ac:dyDescent="0.25"/>
    <row r="956" ht="24.6" x14ac:dyDescent="0.25"/>
    <row r="957" ht="24.6" x14ac:dyDescent="0.25"/>
    <row r="958" ht="24.6" x14ac:dyDescent="0.25"/>
    <row r="959" ht="24.6" x14ac:dyDescent="0.25"/>
    <row r="960" ht="24.6" x14ac:dyDescent="0.25"/>
    <row r="961" ht="24.6" x14ac:dyDescent="0.25"/>
    <row r="962" ht="24.6" x14ac:dyDescent="0.25"/>
    <row r="963" ht="24.6" x14ac:dyDescent="0.25"/>
    <row r="964" ht="24.6" x14ac:dyDescent="0.25"/>
    <row r="965" ht="24.6" x14ac:dyDescent="0.25"/>
    <row r="966" ht="24.6" x14ac:dyDescent="0.25"/>
    <row r="967" ht="24.6" x14ac:dyDescent="0.25"/>
    <row r="968" ht="24.6" x14ac:dyDescent="0.25"/>
    <row r="969" ht="24.6" x14ac:dyDescent="0.25"/>
    <row r="970" ht="24.6" x14ac:dyDescent="0.25"/>
    <row r="971" ht="24.6" x14ac:dyDescent="0.25"/>
    <row r="972" ht="24.6" x14ac:dyDescent="0.25"/>
    <row r="973" ht="24.6" x14ac:dyDescent="0.25"/>
    <row r="974" ht="24.6" x14ac:dyDescent="0.25"/>
    <row r="975" ht="24.6" x14ac:dyDescent="0.25"/>
    <row r="976" ht="24.6" x14ac:dyDescent="0.25"/>
    <row r="977" ht="24.6" x14ac:dyDescent="0.25"/>
    <row r="978" ht="24.6" x14ac:dyDescent="0.25"/>
    <row r="979" ht="24.6" x14ac:dyDescent="0.25"/>
    <row r="980" ht="24.6" x14ac:dyDescent="0.25"/>
    <row r="981" ht="24.6" x14ac:dyDescent="0.25"/>
    <row r="982" ht="24.6" x14ac:dyDescent="0.25"/>
    <row r="983" ht="24.6" x14ac:dyDescent="0.25"/>
    <row r="984" ht="24.6" x14ac:dyDescent="0.25"/>
    <row r="985" ht="24.6" x14ac:dyDescent="0.25"/>
    <row r="986" ht="24.6" x14ac:dyDescent="0.25"/>
    <row r="987" ht="24.6" x14ac:dyDescent="0.25"/>
    <row r="988" ht="24.6" x14ac:dyDescent="0.25"/>
    <row r="989" ht="24.6" x14ac:dyDescent="0.25"/>
    <row r="990" ht="24.6" x14ac:dyDescent="0.25"/>
    <row r="991" ht="24.6" x14ac:dyDescent="0.25"/>
    <row r="992" ht="24.6" x14ac:dyDescent="0.25"/>
    <row r="993" ht="24.6" x14ac:dyDescent="0.25"/>
    <row r="994" ht="24.6" x14ac:dyDescent="0.25"/>
    <row r="995" ht="24.6" x14ac:dyDescent="0.25"/>
    <row r="996" ht="24.6" x14ac:dyDescent="0.25"/>
    <row r="997" ht="24.6" x14ac:dyDescent="0.25"/>
    <row r="998" ht="24.6" x14ac:dyDescent="0.25"/>
    <row r="999" ht="24.6" x14ac:dyDescent="0.25"/>
    <row r="1000" ht="24.6" x14ac:dyDescent="0.25"/>
    <row r="1001" ht="24.6" x14ac:dyDescent="0.25"/>
    <row r="1002" ht="24.6" x14ac:dyDescent="0.25"/>
    <row r="1003" ht="24.6" x14ac:dyDescent="0.25"/>
    <row r="1004" ht="24.6" x14ac:dyDescent="0.25"/>
  </sheetData>
  <mergeCells count="23">
    <mergeCell ref="R11:U11"/>
    <mergeCell ref="A1:U1"/>
    <mergeCell ref="D3:M3"/>
    <mergeCell ref="D4:E5"/>
    <mergeCell ref="F4:G4"/>
    <mergeCell ref="H4:I4"/>
    <mergeCell ref="J4:K4"/>
    <mergeCell ref="L4:M4"/>
    <mergeCell ref="D6:E6"/>
    <mergeCell ref="D7:E7"/>
    <mergeCell ref="D8:E8"/>
    <mergeCell ref="T10:U10"/>
    <mergeCell ref="B11:C11"/>
    <mergeCell ref="B70:C70"/>
    <mergeCell ref="F11:I11"/>
    <mergeCell ref="J11:M11"/>
    <mergeCell ref="N11:Q11"/>
    <mergeCell ref="B47:C47"/>
    <mergeCell ref="B51:C51"/>
    <mergeCell ref="B58:C58"/>
    <mergeCell ref="B49:C49"/>
    <mergeCell ref="B56:C56"/>
    <mergeCell ref="B54:C54"/>
  </mergeCells>
  <pageMargins left="0.19685039370078741" right="0.11811023622047245" top="0.59055118110236227" bottom="0.33" header="0" footer="0"/>
  <pageSetup paperSize="9" scale="40" fitToHeight="0" orientation="landscape" r:id="rId1"/>
  <headerFooter>
    <oddHeader>&amp;Rหน้าที่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6D7D8-845D-4EBD-B1C9-5977E96FCA31}">
  <dimension ref="A1:L862"/>
  <sheetViews>
    <sheetView workbookViewId="0">
      <selection activeCell="B11" sqref="B11"/>
    </sheetView>
  </sheetViews>
  <sheetFormatPr defaultColWidth="9.109375" defaultRowHeight="26.4" x14ac:dyDescent="0.7"/>
  <cols>
    <col min="1" max="1" width="71.6640625" style="80" customWidth="1"/>
    <col min="2" max="2" width="18" style="89" customWidth="1"/>
    <col min="3" max="3" width="4.6640625" style="89" customWidth="1"/>
    <col min="4" max="4" width="16.6640625" style="80" hidden="1" customWidth="1"/>
    <col min="5" max="5" width="18.6640625" style="80" customWidth="1"/>
    <col min="6" max="6" width="5.6640625" style="80" customWidth="1"/>
    <col min="7" max="7" width="0" style="80" hidden="1" customWidth="1"/>
    <col min="8" max="8" width="9.109375" style="80"/>
    <col min="9" max="9" width="9.109375" style="80" hidden="1" customWidth="1"/>
    <col min="10" max="10" width="9.6640625" style="231" hidden="1" customWidth="1"/>
    <col min="11" max="11" width="9.109375" style="80"/>
    <col min="12" max="12" width="120.6640625" style="232" hidden="1" customWidth="1"/>
    <col min="13" max="16384" width="9.109375" style="80"/>
  </cols>
  <sheetData>
    <row r="1" spans="1:11" ht="30.6" x14ac:dyDescent="0.8">
      <c r="A1" s="263" t="s">
        <v>33</v>
      </c>
      <c r="B1" s="263"/>
      <c r="C1" s="263"/>
      <c r="D1" s="263"/>
      <c r="E1" s="263"/>
      <c r="F1" s="263"/>
      <c r="G1" s="230"/>
    </row>
    <row r="2" spans="1:11" ht="30.6" x14ac:dyDescent="0.8">
      <c r="A2" s="263" t="s">
        <v>118</v>
      </c>
      <c r="B2" s="263"/>
      <c r="C2" s="263"/>
      <c r="D2" s="263"/>
      <c r="E2" s="263"/>
      <c r="F2" s="263"/>
      <c r="G2" s="230"/>
    </row>
    <row r="3" spans="1:11" ht="28.8" x14ac:dyDescent="0.75">
      <c r="A3" s="81"/>
      <c r="B3" s="82"/>
      <c r="C3" s="82"/>
      <c r="D3" s="82"/>
      <c r="E3" s="264"/>
      <c r="F3" s="264"/>
      <c r="G3" s="230"/>
      <c r="I3" s="231"/>
      <c r="K3" s="231"/>
    </row>
    <row r="4" spans="1:11" ht="28.8" x14ac:dyDescent="0.75">
      <c r="A4" s="43" t="s">
        <v>14</v>
      </c>
      <c r="B4" s="265" t="s">
        <v>88</v>
      </c>
      <c r="C4" s="265"/>
      <c r="D4" s="233"/>
      <c r="E4" s="265" t="s">
        <v>89</v>
      </c>
      <c r="F4" s="265"/>
      <c r="G4" s="230"/>
      <c r="K4" s="231"/>
    </row>
    <row r="5" spans="1:11" ht="28.8" x14ac:dyDescent="0.75">
      <c r="A5" s="83" t="s">
        <v>119</v>
      </c>
      <c r="B5" s="234">
        <v>32197600</v>
      </c>
      <c r="C5" s="44" t="s">
        <v>120</v>
      </c>
      <c r="D5" s="44"/>
      <c r="E5" s="84">
        <v>34602400</v>
      </c>
      <c r="F5" s="45" t="s">
        <v>120</v>
      </c>
      <c r="G5" s="230"/>
      <c r="K5" s="231"/>
    </row>
    <row r="6" spans="1:11" ht="28.8" x14ac:dyDescent="0.75">
      <c r="A6" s="46" t="s">
        <v>121</v>
      </c>
      <c r="B6" s="47">
        <v>0</v>
      </c>
      <c r="C6" s="48" t="s">
        <v>120</v>
      </c>
      <c r="D6" s="48"/>
      <c r="E6" s="47">
        <v>0</v>
      </c>
      <c r="F6" s="49" t="s">
        <v>120</v>
      </c>
      <c r="G6" s="230"/>
      <c r="K6" s="231"/>
    </row>
    <row r="7" spans="1:11" ht="30.6" x14ac:dyDescent="0.8">
      <c r="A7" s="50" t="s">
        <v>122</v>
      </c>
      <c r="B7" s="51"/>
      <c r="C7" s="51"/>
      <c r="D7" s="52"/>
      <c r="E7" s="52"/>
      <c r="F7" s="53"/>
      <c r="G7" s="230"/>
      <c r="K7" s="231"/>
    </row>
    <row r="8" spans="1:11" ht="30.6" x14ac:dyDescent="0.8">
      <c r="A8" s="266" t="s">
        <v>123</v>
      </c>
      <c r="B8" s="266"/>
      <c r="C8" s="266"/>
      <c r="D8" s="266"/>
      <c r="E8" s="266"/>
      <c r="F8" s="266"/>
      <c r="G8" s="231"/>
      <c r="K8" s="231"/>
    </row>
    <row r="9" spans="1:11" x14ac:dyDescent="0.7">
      <c r="A9" s="260" t="s">
        <v>124</v>
      </c>
      <c r="B9" s="260"/>
      <c r="C9" s="260"/>
      <c r="D9" s="260"/>
      <c r="E9" s="235">
        <v>34602400</v>
      </c>
      <c r="F9" s="85" t="s">
        <v>120</v>
      </c>
      <c r="G9" s="236">
        <v>0</v>
      </c>
      <c r="K9" s="231"/>
    </row>
    <row r="10" spans="1:11" x14ac:dyDescent="0.7">
      <c r="A10" s="261" t="s">
        <v>125</v>
      </c>
      <c r="B10" s="261"/>
      <c r="C10" s="261"/>
      <c r="D10" s="261"/>
      <c r="E10" s="235">
        <v>34602400</v>
      </c>
      <c r="F10" s="85" t="s">
        <v>120</v>
      </c>
      <c r="G10" s="236">
        <v>1</v>
      </c>
      <c r="K10" s="231"/>
    </row>
    <row r="11" spans="1:11" ht="30.6" x14ac:dyDescent="0.7">
      <c r="A11" s="86" t="s">
        <v>126</v>
      </c>
      <c r="B11" s="54"/>
      <c r="C11" s="54"/>
      <c r="D11" s="54"/>
      <c r="E11" s="54"/>
      <c r="F11" s="55"/>
      <c r="G11" s="87"/>
      <c r="K11" s="231"/>
    </row>
    <row r="12" spans="1:11" x14ac:dyDescent="0.7">
      <c r="A12" s="262" t="s">
        <v>133</v>
      </c>
      <c r="B12" s="262"/>
      <c r="C12" s="262"/>
      <c r="D12" s="262"/>
      <c r="E12" s="262"/>
      <c r="F12" s="262"/>
      <c r="G12" s="88"/>
      <c r="K12" s="231"/>
    </row>
    <row r="13" spans="1:11" ht="30.6" x14ac:dyDescent="0.8">
      <c r="A13" s="56" t="s">
        <v>127</v>
      </c>
      <c r="K13" s="231"/>
    </row>
    <row r="14" spans="1:11" ht="30.6" x14ac:dyDescent="0.8">
      <c r="A14" s="57" t="s">
        <v>34</v>
      </c>
      <c r="B14" s="51"/>
      <c r="C14" s="51"/>
      <c r="D14" s="58">
        <v>0</v>
      </c>
      <c r="E14" s="58">
        <v>34602400</v>
      </c>
      <c r="F14" s="53" t="s">
        <v>120</v>
      </c>
      <c r="G14" s="231"/>
      <c r="K14" s="231"/>
    </row>
    <row r="15" spans="1:11" x14ac:dyDescent="0.7">
      <c r="A15" s="59" t="s">
        <v>128</v>
      </c>
      <c r="B15" s="60"/>
      <c r="C15" s="60"/>
      <c r="D15" s="60">
        <v>0</v>
      </c>
      <c r="E15" s="61">
        <v>34602400</v>
      </c>
      <c r="F15" s="59" t="s">
        <v>120</v>
      </c>
      <c r="K15" s="231"/>
    </row>
    <row r="16" spans="1:11" x14ac:dyDescent="0.7">
      <c r="A16" s="62" t="s">
        <v>129</v>
      </c>
      <c r="B16" s="60"/>
      <c r="C16" s="60"/>
      <c r="D16" s="60">
        <v>0</v>
      </c>
      <c r="E16" s="61">
        <v>27561400</v>
      </c>
      <c r="F16" s="59" t="s">
        <v>120</v>
      </c>
      <c r="K16" s="231"/>
    </row>
    <row r="17" spans="1:12" x14ac:dyDescent="0.7">
      <c r="A17" s="63" t="s">
        <v>130</v>
      </c>
      <c r="B17" s="64"/>
      <c r="C17" s="64"/>
      <c r="D17" s="65">
        <v>0</v>
      </c>
      <c r="E17" s="65">
        <v>4563700</v>
      </c>
      <c r="F17" s="66" t="s">
        <v>120</v>
      </c>
      <c r="K17" s="231"/>
    </row>
    <row r="18" spans="1:12" x14ac:dyDescent="0.7">
      <c r="A18" s="63" t="s">
        <v>131</v>
      </c>
      <c r="B18" s="64"/>
      <c r="C18" s="64"/>
      <c r="D18" s="65">
        <v>0</v>
      </c>
      <c r="E18" s="65">
        <v>14018200</v>
      </c>
      <c r="F18" s="66" t="s">
        <v>120</v>
      </c>
      <c r="K18" s="231"/>
    </row>
    <row r="19" spans="1:12" x14ac:dyDescent="0.7">
      <c r="A19" s="67" t="s">
        <v>132</v>
      </c>
      <c r="B19" s="68"/>
      <c r="C19" s="68"/>
      <c r="D19" s="68">
        <v>0</v>
      </c>
      <c r="E19" s="65">
        <v>8979500</v>
      </c>
      <c r="F19" s="66" t="s">
        <v>120</v>
      </c>
      <c r="G19" s="93"/>
      <c r="K19" s="231"/>
    </row>
    <row r="20" spans="1:12" x14ac:dyDescent="0.7">
      <c r="A20" s="62" t="s">
        <v>147</v>
      </c>
      <c r="B20" s="60"/>
      <c r="C20" s="60"/>
      <c r="D20" s="60">
        <v>0</v>
      </c>
      <c r="E20" s="61">
        <v>7041000</v>
      </c>
      <c r="F20" s="59" t="s">
        <v>120</v>
      </c>
      <c r="G20" s="93"/>
      <c r="K20" s="231"/>
    </row>
    <row r="21" spans="1:12" s="243" customFormat="1" x14ac:dyDescent="0.7">
      <c r="A21" s="237" t="s">
        <v>202</v>
      </c>
      <c r="B21" s="238"/>
      <c r="C21" s="238"/>
      <c r="D21" s="239">
        <v>0</v>
      </c>
      <c r="E21" s="240">
        <v>5156000</v>
      </c>
      <c r="F21" s="241" t="s">
        <v>120</v>
      </c>
      <c r="G21" s="242"/>
      <c r="J21" s="244"/>
      <c r="K21" s="244"/>
      <c r="L21" s="245"/>
    </row>
    <row r="22" spans="1:12" ht="79.2" x14ac:dyDescent="0.7">
      <c r="A22" s="74" t="s">
        <v>203</v>
      </c>
      <c r="B22" s="68"/>
      <c r="C22" s="68"/>
      <c r="D22" s="68">
        <v>0</v>
      </c>
      <c r="E22" s="68">
        <v>5156000</v>
      </c>
      <c r="F22" s="66" t="s">
        <v>120</v>
      </c>
      <c r="K22" s="231"/>
    </row>
    <row r="23" spans="1:12" s="243" customFormat="1" x14ac:dyDescent="0.7">
      <c r="A23" s="237" t="s">
        <v>204</v>
      </c>
      <c r="B23" s="238"/>
      <c r="C23" s="238"/>
      <c r="D23" s="239">
        <v>0</v>
      </c>
      <c r="E23" s="240">
        <v>1885000</v>
      </c>
      <c r="F23" s="241" t="s">
        <v>120</v>
      </c>
      <c r="G23" s="242"/>
      <c r="J23" s="244"/>
      <c r="K23" s="244"/>
      <c r="L23" s="245"/>
    </row>
    <row r="24" spans="1:12" x14ac:dyDescent="0.7">
      <c r="A24" s="74" t="s">
        <v>205</v>
      </c>
      <c r="B24" s="68"/>
      <c r="C24" s="68"/>
      <c r="D24" s="68">
        <v>0</v>
      </c>
      <c r="E24" s="68">
        <v>1074000</v>
      </c>
      <c r="F24" s="66" t="s">
        <v>120</v>
      </c>
      <c r="G24" s="93"/>
      <c r="K24" s="231"/>
    </row>
    <row r="25" spans="1:12" x14ac:dyDescent="0.7">
      <c r="A25" s="94" t="s">
        <v>148</v>
      </c>
      <c r="B25" s="68"/>
      <c r="C25" s="68"/>
      <c r="D25" s="68"/>
      <c r="E25" s="68"/>
      <c r="F25" s="66"/>
      <c r="G25" s="93"/>
      <c r="K25" s="231"/>
    </row>
    <row r="26" spans="1:12" x14ac:dyDescent="0.7">
      <c r="A26" s="74" t="s">
        <v>206</v>
      </c>
      <c r="B26" s="68"/>
      <c r="C26" s="68"/>
      <c r="D26" s="68">
        <v>0</v>
      </c>
      <c r="E26" s="68">
        <v>811000</v>
      </c>
      <c r="F26" s="66" t="s">
        <v>120</v>
      </c>
      <c r="H26" s="100"/>
      <c r="I26" s="100"/>
      <c r="J26" s="100"/>
      <c r="K26" s="231"/>
    </row>
    <row r="27" spans="1:12" x14ac:dyDescent="0.7">
      <c r="A27" s="94" t="s">
        <v>207</v>
      </c>
      <c r="B27" s="68"/>
      <c r="C27" s="68"/>
      <c r="D27" s="68"/>
      <c r="E27" s="68"/>
      <c r="F27" s="66"/>
      <c r="K27" s="231"/>
    </row>
    <row r="28" spans="1:12" x14ac:dyDescent="0.7">
      <c r="A28" s="66"/>
      <c r="B28" s="104"/>
      <c r="C28" s="104"/>
      <c r="D28" s="91"/>
      <c r="E28" s="104"/>
      <c r="F28" s="104"/>
      <c r="K28" s="231"/>
    </row>
    <row r="29" spans="1:12" x14ac:dyDescent="0.7">
      <c r="A29" s="66"/>
      <c r="B29" s="104"/>
      <c r="C29" s="104"/>
      <c r="D29" s="91"/>
      <c r="E29" s="104"/>
      <c r="F29" s="104"/>
      <c r="K29" s="231"/>
    </row>
    <row r="30" spans="1:12" x14ac:dyDescent="0.7">
      <c r="A30" s="95"/>
      <c r="B30" s="95"/>
      <c r="C30" s="96"/>
      <c r="D30" s="246"/>
      <c r="E30" s="97"/>
      <c r="F30" s="97"/>
      <c r="K30" s="231"/>
    </row>
    <row r="31" spans="1:12" x14ac:dyDescent="0.7">
      <c r="A31" s="98"/>
      <c r="B31" s="98"/>
      <c r="C31" s="99"/>
      <c r="D31" s="246"/>
      <c r="E31" s="97"/>
      <c r="F31" s="97"/>
    </row>
    <row r="33" spans="1:12" x14ac:dyDescent="0.7">
      <c r="A33" s="100"/>
    </row>
    <row r="34" spans="1:12" x14ac:dyDescent="0.7">
      <c r="A34" s="59"/>
      <c r="B34" s="60"/>
      <c r="C34" s="60"/>
      <c r="D34" s="60"/>
      <c r="E34" s="61"/>
      <c r="F34" s="59"/>
    </row>
    <row r="35" spans="1:12" x14ac:dyDescent="0.7">
      <c r="A35" s="59"/>
      <c r="B35" s="60"/>
      <c r="C35" s="60"/>
      <c r="D35" s="60"/>
      <c r="E35" s="61"/>
      <c r="F35" s="59"/>
    </row>
    <row r="36" spans="1:12" x14ac:dyDescent="0.7">
      <c r="A36" s="59"/>
      <c r="B36" s="60"/>
      <c r="C36" s="60"/>
      <c r="D36" s="60"/>
      <c r="E36" s="61"/>
      <c r="F36" s="59"/>
    </row>
    <row r="37" spans="1:12" x14ac:dyDescent="0.7">
      <c r="A37" s="59"/>
      <c r="B37" s="60"/>
      <c r="C37" s="60"/>
      <c r="D37" s="60"/>
      <c r="E37" s="61"/>
      <c r="F37" s="59"/>
    </row>
    <row r="38" spans="1:12" x14ac:dyDescent="0.7">
      <c r="A38" s="59"/>
      <c r="B38" s="60"/>
      <c r="C38" s="60"/>
      <c r="D38" s="60"/>
      <c r="E38" s="61"/>
      <c r="F38" s="59"/>
    </row>
    <row r="39" spans="1:12" x14ac:dyDescent="0.7">
      <c r="A39" s="59"/>
      <c r="B39" s="60"/>
      <c r="C39" s="60"/>
      <c r="D39" s="60"/>
      <c r="E39" s="61"/>
      <c r="F39" s="59"/>
    </row>
    <row r="40" spans="1:12" x14ac:dyDescent="0.7">
      <c r="A40" s="59"/>
      <c r="B40" s="60"/>
      <c r="C40" s="60"/>
      <c r="D40" s="60"/>
      <c r="E40" s="61"/>
      <c r="F40" s="59"/>
    </row>
    <row r="41" spans="1:12" x14ac:dyDescent="0.7">
      <c r="A41" s="59"/>
      <c r="B41" s="60"/>
      <c r="C41" s="60"/>
      <c r="D41" s="60"/>
      <c r="E41" s="61"/>
      <c r="F41" s="59"/>
    </row>
    <row r="42" spans="1:12" x14ac:dyDescent="0.7">
      <c r="A42" s="59"/>
      <c r="B42" s="60"/>
      <c r="C42" s="60"/>
      <c r="D42" s="60"/>
      <c r="E42" s="61"/>
      <c r="F42" s="59"/>
    </row>
    <row r="43" spans="1:12" x14ac:dyDescent="0.7">
      <c r="A43" s="66"/>
      <c r="B43" s="68"/>
      <c r="C43" s="68"/>
      <c r="D43" s="68"/>
      <c r="E43" s="68"/>
      <c r="F43" s="101"/>
    </row>
    <row r="44" spans="1:12" x14ac:dyDescent="0.7">
      <c r="A44" s="66"/>
      <c r="B44" s="68"/>
      <c r="C44" s="68"/>
      <c r="D44" s="68"/>
      <c r="E44" s="68"/>
      <c r="F44" s="59"/>
    </row>
    <row r="45" spans="1:12" x14ac:dyDescent="0.7">
      <c r="A45" s="66"/>
      <c r="B45" s="68"/>
      <c r="C45" s="68"/>
      <c r="D45" s="68"/>
      <c r="E45" s="68"/>
      <c r="F45" s="59"/>
    </row>
    <row r="46" spans="1:12" x14ac:dyDescent="0.7">
      <c r="A46" s="66"/>
      <c r="B46" s="68"/>
      <c r="C46" s="68"/>
      <c r="D46" s="68"/>
      <c r="E46" s="68"/>
      <c r="F46" s="101"/>
      <c r="G46" s="93"/>
    </row>
    <row r="47" spans="1:12" x14ac:dyDescent="0.7">
      <c r="A47" s="66"/>
      <c r="B47" s="68"/>
      <c r="C47" s="68"/>
      <c r="D47" s="68"/>
      <c r="E47" s="68"/>
      <c r="F47" s="101"/>
      <c r="G47" s="93"/>
    </row>
    <row r="48" spans="1:12" s="93" customFormat="1" x14ac:dyDescent="0.7">
      <c r="A48" s="66"/>
      <c r="B48" s="68"/>
      <c r="C48" s="68"/>
      <c r="D48" s="68"/>
      <c r="E48" s="68"/>
      <c r="F48" s="101"/>
      <c r="J48" s="231"/>
      <c r="L48" s="247"/>
    </row>
    <row r="49" spans="1:12" s="93" customFormat="1" x14ac:dyDescent="0.7">
      <c r="A49" s="66"/>
      <c r="B49" s="68"/>
      <c r="C49" s="68"/>
      <c r="D49" s="68"/>
      <c r="E49" s="68"/>
      <c r="F49" s="101"/>
      <c r="J49" s="231"/>
      <c r="L49" s="247"/>
    </row>
    <row r="50" spans="1:12" s="93" customFormat="1" x14ac:dyDescent="0.7">
      <c r="A50" s="66"/>
      <c r="B50" s="68"/>
      <c r="C50" s="68"/>
      <c r="D50" s="68"/>
      <c r="E50" s="68"/>
      <c r="F50" s="101"/>
      <c r="J50" s="231"/>
      <c r="L50" s="247"/>
    </row>
    <row r="51" spans="1:12" s="93" customFormat="1" x14ac:dyDescent="0.7">
      <c r="A51" s="66"/>
      <c r="B51" s="68"/>
      <c r="C51" s="68"/>
      <c r="D51" s="68"/>
      <c r="E51" s="68"/>
      <c r="F51" s="69"/>
      <c r="J51" s="231"/>
      <c r="L51" s="247"/>
    </row>
    <row r="52" spans="1:12" s="93" customFormat="1" x14ac:dyDescent="0.7">
      <c r="A52" s="66"/>
      <c r="B52" s="68"/>
      <c r="C52" s="68"/>
      <c r="D52" s="68"/>
      <c r="E52" s="68"/>
      <c r="F52" s="101"/>
      <c r="J52" s="231"/>
      <c r="L52" s="247"/>
    </row>
    <row r="53" spans="1:12" s="93" customFormat="1" x14ac:dyDescent="0.7">
      <c r="A53" s="66"/>
      <c r="B53" s="68"/>
      <c r="C53" s="68"/>
      <c r="D53" s="68"/>
      <c r="E53" s="68"/>
      <c r="F53" s="101"/>
      <c r="J53" s="231"/>
      <c r="L53" s="247"/>
    </row>
    <row r="54" spans="1:12" s="93" customFormat="1" x14ac:dyDescent="0.7">
      <c r="A54" s="66"/>
      <c r="B54" s="68"/>
      <c r="C54" s="68"/>
      <c r="D54" s="68"/>
      <c r="E54" s="68"/>
      <c r="F54" s="69"/>
      <c r="J54" s="231"/>
      <c r="L54" s="247"/>
    </row>
    <row r="55" spans="1:12" s="93" customFormat="1" x14ac:dyDescent="0.7">
      <c r="A55" s="66"/>
      <c r="B55" s="68"/>
      <c r="C55" s="68"/>
      <c r="D55" s="68"/>
      <c r="E55" s="68"/>
      <c r="F55" s="101"/>
      <c r="J55" s="231"/>
      <c r="L55" s="247"/>
    </row>
    <row r="56" spans="1:12" s="93" customFormat="1" x14ac:dyDescent="0.7">
      <c r="A56" s="66"/>
      <c r="B56" s="68"/>
      <c r="C56" s="68"/>
      <c r="D56" s="68"/>
      <c r="E56" s="68"/>
      <c r="F56" s="101"/>
      <c r="J56" s="231"/>
      <c r="L56" s="247"/>
    </row>
    <row r="57" spans="1:12" x14ac:dyDescent="0.7">
      <c r="A57" s="66"/>
      <c r="B57" s="68"/>
      <c r="C57" s="68"/>
      <c r="D57" s="68"/>
      <c r="E57" s="68"/>
      <c r="F57" s="69"/>
      <c r="G57" s="93"/>
    </row>
    <row r="58" spans="1:12" s="93" customFormat="1" x14ac:dyDescent="0.7">
      <c r="A58" s="66"/>
      <c r="B58" s="68"/>
      <c r="C58" s="68"/>
      <c r="D58" s="68"/>
      <c r="E58" s="68"/>
      <c r="F58" s="80"/>
      <c r="G58" s="80"/>
      <c r="J58" s="231"/>
      <c r="L58" s="247"/>
    </row>
    <row r="59" spans="1:12" s="93" customFormat="1" x14ac:dyDescent="0.7">
      <c r="A59" s="66"/>
      <c r="B59" s="68"/>
      <c r="C59" s="68"/>
      <c r="D59" s="68"/>
      <c r="E59" s="68"/>
      <c r="F59" s="101"/>
      <c r="G59" s="80"/>
      <c r="J59" s="231"/>
      <c r="L59" s="247"/>
    </row>
    <row r="60" spans="1:12" s="93" customFormat="1" x14ac:dyDescent="0.7">
      <c r="A60" s="102"/>
      <c r="B60" s="92"/>
      <c r="C60" s="92"/>
      <c r="D60" s="68"/>
      <c r="E60" s="92"/>
      <c r="F60" s="92"/>
      <c r="J60" s="231"/>
      <c r="L60" s="247"/>
    </row>
    <row r="61" spans="1:12" s="93" customFormat="1" x14ac:dyDescent="0.7">
      <c r="A61" s="66"/>
      <c r="B61" s="92"/>
      <c r="C61" s="92"/>
      <c r="D61" s="68"/>
      <c r="E61" s="92"/>
      <c r="F61" s="92"/>
      <c r="J61" s="231"/>
      <c r="L61" s="247"/>
    </row>
    <row r="62" spans="1:12" s="93" customFormat="1" x14ac:dyDescent="0.7">
      <c r="A62" s="66"/>
      <c r="B62" s="92"/>
      <c r="C62" s="92"/>
      <c r="D62" s="68"/>
      <c r="E62" s="92"/>
      <c r="F62" s="92"/>
      <c r="J62" s="231"/>
      <c r="L62" s="247"/>
    </row>
    <row r="63" spans="1:12" s="93" customFormat="1" x14ac:dyDescent="0.7">
      <c r="A63" s="66"/>
      <c r="B63" s="92"/>
      <c r="C63" s="92"/>
      <c r="D63" s="68"/>
      <c r="E63" s="92"/>
      <c r="F63" s="92"/>
      <c r="J63" s="231"/>
      <c r="L63" s="247"/>
    </row>
    <row r="64" spans="1:12" s="93" customFormat="1" x14ac:dyDescent="0.7">
      <c r="A64" s="102"/>
      <c r="B64" s="92"/>
      <c r="C64" s="92"/>
      <c r="D64" s="68"/>
      <c r="E64" s="92"/>
      <c r="F64" s="92"/>
      <c r="J64" s="231"/>
      <c r="L64" s="247"/>
    </row>
    <row r="65" spans="1:12" s="93" customFormat="1" x14ac:dyDescent="0.7">
      <c r="A65" s="66"/>
      <c r="B65" s="92"/>
      <c r="C65" s="92"/>
      <c r="D65" s="68"/>
      <c r="E65" s="92"/>
      <c r="F65" s="92"/>
      <c r="J65" s="231"/>
      <c r="L65" s="247"/>
    </row>
    <row r="66" spans="1:12" s="93" customFormat="1" x14ac:dyDescent="0.7">
      <c r="A66" s="66"/>
      <c r="B66" s="92"/>
      <c r="C66" s="92"/>
      <c r="D66" s="68"/>
      <c r="E66" s="92"/>
      <c r="F66" s="92"/>
      <c r="J66" s="231"/>
      <c r="L66" s="247"/>
    </row>
    <row r="67" spans="1:12" x14ac:dyDescent="0.7">
      <c r="A67" s="95"/>
      <c r="B67" s="95"/>
      <c r="C67" s="96"/>
      <c r="D67" s="68"/>
      <c r="E67" s="92"/>
      <c r="F67" s="92"/>
      <c r="G67" s="93"/>
    </row>
    <row r="68" spans="1:12" x14ac:dyDescent="0.7">
      <c r="A68" s="98"/>
      <c r="B68" s="98"/>
      <c r="C68" s="99"/>
      <c r="D68" s="68"/>
      <c r="E68" s="92"/>
      <c r="F68" s="92"/>
      <c r="G68" s="93"/>
    </row>
    <row r="69" spans="1:12" x14ac:dyDescent="0.7">
      <c r="A69" s="66"/>
      <c r="B69" s="92"/>
      <c r="C69" s="92"/>
      <c r="D69" s="68"/>
      <c r="E69" s="91"/>
      <c r="F69" s="101"/>
    </row>
    <row r="70" spans="1:12" x14ac:dyDescent="0.7">
      <c r="A70" s="102"/>
      <c r="B70" s="92"/>
      <c r="C70" s="92"/>
      <c r="D70" s="68"/>
      <c r="E70" s="92"/>
      <c r="F70" s="92"/>
      <c r="G70" s="93"/>
    </row>
    <row r="71" spans="1:12" x14ac:dyDescent="0.7">
      <c r="A71" s="66"/>
      <c r="B71" s="92"/>
      <c r="C71" s="92"/>
      <c r="D71" s="68"/>
      <c r="E71" s="92"/>
      <c r="F71" s="92"/>
      <c r="G71" s="93"/>
    </row>
    <row r="72" spans="1:12" x14ac:dyDescent="0.7">
      <c r="A72" s="66"/>
      <c r="B72" s="92"/>
      <c r="C72" s="92"/>
      <c r="D72" s="68"/>
      <c r="E72" s="92"/>
      <c r="F72" s="92"/>
      <c r="G72" s="93"/>
    </row>
    <row r="73" spans="1:12" x14ac:dyDescent="0.7">
      <c r="A73" s="66"/>
      <c r="B73" s="92"/>
      <c r="C73" s="92"/>
      <c r="D73" s="68"/>
      <c r="E73" s="92"/>
      <c r="F73" s="92"/>
      <c r="G73" s="93"/>
    </row>
    <row r="74" spans="1:12" x14ac:dyDescent="0.7">
      <c r="A74" s="102"/>
      <c r="B74" s="92"/>
      <c r="C74" s="92"/>
      <c r="D74" s="68"/>
      <c r="E74" s="92"/>
      <c r="F74" s="92"/>
      <c r="G74" s="93"/>
    </row>
    <row r="75" spans="1:12" x14ac:dyDescent="0.7">
      <c r="A75" s="66"/>
      <c r="B75" s="92"/>
      <c r="C75" s="92"/>
      <c r="D75" s="68"/>
      <c r="E75" s="92"/>
      <c r="F75" s="92"/>
      <c r="G75" s="93"/>
    </row>
    <row r="76" spans="1:12" x14ac:dyDescent="0.7">
      <c r="A76" s="66"/>
      <c r="B76" s="92"/>
      <c r="C76" s="92"/>
      <c r="D76" s="68"/>
      <c r="E76" s="92"/>
      <c r="F76" s="92"/>
      <c r="G76" s="93"/>
    </row>
    <row r="77" spans="1:12" x14ac:dyDescent="0.7">
      <c r="A77" s="95"/>
      <c r="B77" s="95"/>
      <c r="C77" s="96"/>
      <c r="D77" s="68"/>
      <c r="E77" s="92"/>
      <c r="F77" s="92"/>
      <c r="G77" s="93"/>
    </row>
    <row r="78" spans="1:12" x14ac:dyDescent="0.7">
      <c r="A78" s="98"/>
      <c r="B78" s="98"/>
      <c r="C78" s="99"/>
      <c r="D78" s="68"/>
      <c r="E78" s="92"/>
      <c r="F78" s="92"/>
      <c r="G78" s="93"/>
    </row>
    <row r="79" spans="1:12" x14ac:dyDescent="0.7">
      <c r="A79" s="66"/>
      <c r="B79" s="92"/>
      <c r="C79" s="92"/>
      <c r="D79" s="68"/>
      <c r="E79" s="90"/>
      <c r="F79" s="101"/>
    </row>
    <row r="80" spans="1:12" x14ac:dyDescent="0.7">
      <c r="A80" s="102"/>
      <c r="B80" s="92"/>
      <c r="C80" s="92"/>
      <c r="D80" s="68"/>
      <c r="E80" s="92"/>
      <c r="F80" s="92"/>
    </row>
    <row r="81" spans="1:12" x14ac:dyDescent="0.7">
      <c r="A81" s="66"/>
      <c r="B81" s="92"/>
      <c r="C81" s="92"/>
      <c r="D81" s="68"/>
      <c r="E81" s="92"/>
      <c r="F81" s="92"/>
    </row>
    <row r="82" spans="1:12" x14ac:dyDescent="0.7">
      <c r="A82" s="66"/>
      <c r="B82" s="92"/>
      <c r="C82" s="92"/>
      <c r="D82" s="68"/>
      <c r="E82" s="92"/>
      <c r="F82" s="92"/>
    </row>
    <row r="83" spans="1:12" x14ac:dyDescent="0.7">
      <c r="A83" s="66"/>
      <c r="B83" s="92"/>
      <c r="C83" s="92"/>
      <c r="D83" s="68"/>
      <c r="E83" s="92"/>
      <c r="F83" s="92"/>
    </row>
    <row r="84" spans="1:12" x14ac:dyDescent="0.7">
      <c r="A84" s="102"/>
      <c r="B84" s="92"/>
      <c r="C84" s="92"/>
      <c r="D84" s="68"/>
      <c r="E84" s="92"/>
      <c r="F84" s="92"/>
    </row>
    <row r="85" spans="1:12" x14ac:dyDescent="0.7">
      <c r="A85" s="66"/>
      <c r="B85" s="92"/>
      <c r="C85" s="92"/>
      <c r="D85" s="68"/>
      <c r="E85" s="92"/>
      <c r="F85" s="92"/>
    </row>
    <row r="86" spans="1:12" x14ac:dyDescent="0.7">
      <c r="A86" s="66"/>
      <c r="B86" s="92"/>
      <c r="C86" s="92"/>
      <c r="D86" s="68"/>
      <c r="E86" s="92"/>
      <c r="F86" s="92"/>
    </row>
    <row r="87" spans="1:12" x14ac:dyDescent="0.7">
      <c r="A87" s="95"/>
      <c r="B87" s="95"/>
      <c r="C87" s="96"/>
      <c r="D87" s="68"/>
      <c r="E87" s="92"/>
      <c r="F87" s="92"/>
    </row>
    <row r="88" spans="1:12" x14ac:dyDescent="0.7">
      <c r="A88" s="98"/>
      <c r="B88" s="98"/>
      <c r="C88" s="99"/>
      <c r="D88" s="68"/>
      <c r="E88" s="92"/>
      <c r="F88" s="92"/>
    </row>
    <row r="89" spans="1:12" x14ac:dyDescent="0.7">
      <c r="A89" s="66"/>
      <c r="B89" s="60"/>
      <c r="C89" s="60"/>
      <c r="D89" s="60"/>
      <c r="E89" s="103"/>
      <c r="F89" s="101"/>
    </row>
    <row r="90" spans="1:12" x14ac:dyDescent="0.7">
      <c r="A90" s="66"/>
      <c r="B90" s="60"/>
      <c r="C90" s="60"/>
      <c r="D90" s="60"/>
      <c r="E90" s="103"/>
      <c r="F90" s="101"/>
    </row>
    <row r="91" spans="1:12" s="93" customFormat="1" x14ac:dyDescent="0.7">
      <c r="A91" s="66"/>
      <c r="B91" s="68"/>
      <c r="C91" s="68"/>
      <c r="D91" s="68"/>
      <c r="E91" s="68"/>
      <c r="F91" s="101"/>
      <c r="G91" s="80"/>
      <c r="I91" s="231"/>
      <c r="J91" s="231"/>
      <c r="L91" s="247"/>
    </row>
    <row r="92" spans="1:12" s="93" customFormat="1" x14ac:dyDescent="0.7">
      <c r="A92" s="66"/>
      <c r="B92" s="68"/>
      <c r="C92" s="68"/>
      <c r="D92" s="68"/>
      <c r="E92" s="68"/>
      <c r="F92" s="101"/>
      <c r="G92" s="80"/>
      <c r="I92" s="231"/>
      <c r="J92" s="231"/>
      <c r="L92" s="247"/>
    </row>
    <row r="93" spans="1:12" s="93" customFormat="1" x14ac:dyDescent="0.7">
      <c r="A93" s="66"/>
      <c r="B93" s="68"/>
      <c r="C93" s="68"/>
      <c r="D93" s="68"/>
      <c r="E93" s="68"/>
      <c r="F93" s="70"/>
      <c r="G93" s="80"/>
      <c r="I93" s="231"/>
      <c r="J93" s="231"/>
      <c r="L93" s="247"/>
    </row>
    <row r="94" spans="1:12" s="93" customFormat="1" x14ac:dyDescent="0.7">
      <c r="A94" s="66"/>
      <c r="B94" s="68"/>
      <c r="C94" s="68"/>
      <c r="D94" s="68"/>
      <c r="E94" s="68"/>
      <c r="F94" s="101"/>
      <c r="G94" s="80"/>
      <c r="I94" s="231"/>
      <c r="J94" s="231"/>
      <c r="L94" s="247"/>
    </row>
    <row r="95" spans="1:12" s="93" customFormat="1" x14ac:dyDescent="0.7">
      <c r="A95" s="66"/>
      <c r="B95" s="68"/>
      <c r="C95" s="68"/>
      <c r="D95" s="68"/>
      <c r="E95" s="68"/>
      <c r="F95" s="101"/>
      <c r="G95" s="80"/>
      <c r="I95" s="231"/>
      <c r="J95" s="231"/>
      <c r="L95" s="247"/>
    </row>
    <row r="96" spans="1:12" s="93" customFormat="1" x14ac:dyDescent="0.7">
      <c r="A96" s="66"/>
      <c r="B96" s="68"/>
      <c r="C96" s="68"/>
      <c r="D96" s="68"/>
      <c r="E96" s="68"/>
      <c r="F96" s="70"/>
      <c r="G96" s="80"/>
      <c r="I96" s="231"/>
      <c r="J96" s="231"/>
      <c r="L96" s="247"/>
    </row>
    <row r="97" spans="1:12" s="93" customFormat="1" x14ac:dyDescent="0.7">
      <c r="A97" s="66"/>
      <c r="B97" s="68"/>
      <c r="C97" s="68"/>
      <c r="D97" s="68"/>
      <c r="E97" s="68"/>
      <c r="F97" s="101"/>
      <c r="G97" s="80"/>
      <c r="I97" s="231"/>
      <c r="J97" s="231"/>
      <c r="L97" s="247"/>
    </row>
    <row r="98" spans="1:12" s="93" customFormat="1" x14ac:dyDescent="0.7">
      <c r="A98" s="66"/>
      <c r="B98" s="68"/>
      <c r="C98" s="68"/>
      <c r="D98" s="68"/>
      <c r="E98" s="68"/>
      <c r="F98" s="101"/>
      <c r="G98" s="80"/>
      <c r="I98" s="231"/>
      <c r="J98" s="231"/>
      <c r="L98" s="247"/>
    </row>
    <row r="99" spans="1:12" s="93" customFormat="1" x14ac:dyDescent="0.7">
      <c r="A99" s="66"/>
      <c r="B99" s="68"/>
      <c r="C99" s="68"/>
      <c r="D99" s="68"/>
      <c r="E99" s="68"/>
      <c r="F99" s="70"/>
      <c r="G99" s="80"/>
      <c r="I99" s="231"/>
      <c r="J99" s="231"/>
      <c r="L99" s="247"/>
    </row>
    <row r="100" spans="1:12" s="93" customFormat="1" x14ac:dyDescent="0.7">
      <c r="A100" s="66"/>
      <c r="B100" s="68"/>
      <c r="C100" s="68"/>
      <c r="D100" s="68"/>
      <c r="E100" s="68"/>
      <c r="F100" s="80"/>
      <c r="G100" s="80"/>
      <c r="I100" s="231"/>
      <c r="J100" s="231"/>
      <c r="L100" s="247"/>
    </row>
    <row r="101" spans="1:12" s="93" customFormat="1" x14ac:dyDescent="0.7">
      <c r="A101" s="66"/>
      <c r="B101" s="68"/>
      <c r="C101" s="68"/>
      <c r="D101" s="68"/>
      <c r="E101" s="68"/>
      <c r="F101" s="101"/>
      <c r="G101" s="80"/>
      <c r="I101" s="231"/>
      <c r="J101" s="231"/>
      <c r="L101" s="247"/>
    </row>
    <row r="102" spans="1:12" s="93" customFormat="1" x14ac:dyDescent="0.7">
      <c r="A102" s="102"/>
      <c r="B102" s="104"/>
      <c r="C102" s="104"/>
      <c r="D102" s="68"/>
      <c r="E102" s="104"/>
      <c r="F102" s="104"/>
      <c r="I102" s="231"/>
      <c r="J102" s="231"/>
      <c r="L102" s="247"/>
    </row>
    <row r="103" spans="1:12" x14ac:dyDescent="0.7">
      <c r="A103" s="66"/>
      <c r="B103" s="104"/>
      <c r="C103" s="104"/>
      <c r="D103" s="68"/>
      <c r="E103" s="104"/>
      <c r="F103" s="104"/>
      <c r="G103" s="93"/>
      <c r="I103" s="231"/>
    </row>
    <row r="104" spans="1:12" x14ac:dyDescent="0.7">
      <c r="A104" s="66"/>
      <c r="B104" s="104"/>
      <c r="C104" s="104"/>
      <c r="D104" s="68"/>
      <c r="E104" s="104"/>
      <c r="F104" s="104"/>
      <c r="G104" s="93"/>
      <c r="I104" s="231"/>
    </row>
    <row r="105" spans="1:12" s="93" customFormat="1" x14ac:dyDescent="0.7">
      <c r="A105" s="66"/>
      <c r="B105" s="104"/>
      <c r="C105" s="104"/>
      <c r="D105" s="68"/>
      <c r="E105" s="104"/>
      <c r="F105" s="104"/>
      <c r="I105" s="231"/>
      <c r="J105" s="231"/>
      <c r="L105" s="247"/>
    </row>
    <row r="106" spans="1:12" s="93" customFormat="1" x14ac:dyDescent="0.7">
      <c r="A106" s="102"/>
      <c r="B106" s="104"/>
      <c r="C106" s="104"/>
      <c r="D106" s="68"/>
      <c r="E106" s="104"/>
      <c r="F106" s="104"/>
      <c r="I106" s="231"/>
      <c r="J106" s="231"/>
      <c r="L106" s="247"/>
    </row>
    <row r="107" spans="1:12" s="93" customFormat="1" x14ac:dyDescent="0.7">
      <c r="A107" s="66"/>
      <c r="B107" s="104"/>
      <c r="C107" s="104"/>
      <c r="D107" s="68"/>
      <c r="E107" s="104"/>
      <c r="F107" s="104"/>
      <c r="I107" s="231"/>
      <c r="J107" s="231"/>
      <c r="L107" s="247"/>
    </row>
    <row r="108" spans="1:12" s="93" customFormat="1" x14ac:dyDescent="0.7">
      <c r="A108" s="66"/>
      <c r="B108" s="104"/>
      <c r="C108" s="104"/>
      <c r="D108" s="68"/>
      <c r="E108" s="104"/>
      <c r="F108" s="104"/>
      <c r="I108" s="231"/>
      <c r="J108" s="231"/>
      <c r="L108" s="247"/>
    </row>
    <row r="109" spans="1:12" s="93" customFormat="1" x14ac:dyDescent="0.7">
      <c r="A109" s="95"/>
      <c r="B109" s="95"/>
      <c r="C109" s="96"/>
      <c r="D109" s="68"/>
      <c r="E109" s="104"/>
      <c r="F109" s="104"/>
      <c r="I109" s="231"/>
      <c r="J109" s="231"/>
      <c r="L109" s="247"/>
    </row>
    <row r="110" spans="1:12" s="93" customFormat="1" x14ac:dyDescent="0.7">
      <c r="A110" s="98"/>
      <c r="B110" s="98"/>
      <c r="C110" s="99"/>
      <c r="D110" s="68"/>
      <c r="E110" s="104"/>
      <c r="F110" s="104"/>
      <c r="I110" s="231"/>
      <c r="J110" s="231"/>
      <c r="L110" s="247"/>
    </row>
    <row r="111" spans="1:12" s="93" customFormat="1" x14ac:dyDescent="0.7">
      <c r="A111" s="66"/>
      <c r="B111" s="92"/>
      <c r="C111" s="92"/>
      <c r="D111" s="68"/>
      <c r="E111" s="91"/>
      <c r="F111" s="101"/>
      <c r="G111" s="80"/>
      <c r="I111" s="231"/>
      <c r="J111" s="231"/>
      <c r="L111" s="247"/>
    </row>
    <row r="112" spans="1:12" s="93" customFormat="1" x14ac:dyDescent="0.7">
      <c r="A112" s="102"/>
      <c r="B112" s="104"/>
      <c r="C112" s="104"/>
      <c r="D112" s="68"/>
      <c r="E112" s="104"/>
      <c r="F112" s="104"/>
      <c r="I112" s="231"/>
      <c r="J112" s="231"/>
      <c r="L112" s="247"/>
    </row>
    <row r="113" spans="1:12" s="93" customFormat="1" x14ac:dyDescent="0.7">
      <c r="A113" s="66"/>
      <c r="B113" s="104"/>
      <c r="C113" s="104"/>
      <c r="D113" s="68"/>
      <c r="E113" s="104"/>
      <c r="F113" s="104"/>
      <c r="I113" s="231"/>
      <c r="J113" s="231"/>
      <c r="L113" s="247"/>
    </row>
    <row r="114" spans="1:12" x14ac:dyDescent="0.7">
      <c r="A114" s="66"/>
      <c r="B114" s="104"/>
      <c r="C114" s="104"/>
      <c r="D114" s="68"/>
      <c r="E114" s="104"/>
      <c r="F114" s="104"/>
      <c r="G114" s="93"/>
      <c r="I114" s="231"/>
    </row>
    <row r="115" spans="1:12" s="93" customFormat="1" x14ac:dyDescent="0.7">
      <c r="A115" s="66"/>
      <c r="B115" s="104"/>
      <c r="C115" s="104"/>
      <c r="D115" s="68"/>
      <c r="E115" s="104"/>
      <c r="F115" s="104"/>
      <c r="I115" s="231"/>
      <c r="J115" s="231"/>
      <c r="L115" s="247"/>
    </row>
    <row r="116" spans="1:12" s="93" customFormat="1" x14ac:dyDescent="0.7">
      <c r="A116" s="102"/>
      <c r="B116" s="104"/>
      <c r="C116" s="104"/>
      <c r="D116" s="68"/>
      <c r="E116" s="104"/>
      <c r="F116" s="104"/>
      <c r="I116" s="231"/>
      <c r="J116" s="231"/>
      <c r="L116" s="247"/>
    </row>
    <row r="117" spans="1:12" s="93" customFormat="1" x14ac:dyDescent="0.7">
      <c r="A117" s="66"/>
      <c r="B117" s="104"/>
      <c r="C117" s="104"/>
      <c r="D117" s="68"/>
      <c r="E117" s="104"/>
      <c r="F117" s="104"/>
      <c r="I117" s="231"/>
      <c r="J117" s="231"/>
      <c r="L117" s="247"/>
    </row>
    <row r="118" spans="1:12" s="93" customFormat="1" x14ac:dyDescent="0.7">
      <c r="A118" s="66"/>
      <c r="B118" s="104"/>
      <c r="C118" s="104"/>
      <c r="D118" s="68"/>
      <c r="E118" s="104"/>
      <c r="F118" s="104"/>
      <c r="I118" s="231"/>
      <c r="J118" s="231"/>
      <c r="L118" s="247"/>
    </row>
    <row r="119" spans="1:12" s="93" customFormat="1" x14ac:dyDescent="0.7">
      <c r="A119" s="95"/>
      <c r="B119" s="95"/>
      <c r="C119" s="96"/>
      <c r="D119" s="68"/>
      <c r="E119" s="104"/>
      <c r="F119" s="104"/>
      <c r="I119" s="231"/>
      <c r="J119" s="231"/>
      <c r="L119" s="247"/>
    </row>
    <row r="120" spans="1:12" s="93" customFormat="1" x14ac:dyDescent="0.7">
      <c r="A120" s="98"/>
      <c r="B120" s="98"/>
      <c r="C120" s="99"/>
      <c r="D120" s="68"/>
      <c r="E120" s="104"/>
      <c r="F120" s="104"/>
      <c r="I120" s="231"/>
      <c r="J120" s="231"/>
      <c r="L120" s="247"/>
    </row>
    <row r="121" spans="1:12" s="93" customFormat="1" x14ac:dyDescent="0.7">
      <c r="A121" s="66"/>
      <c r="B121" s="92"/>
      <c r="C121" s="92"/>
      <c r="D121" s="68"/>
      <c r="E121" s="91"/>
      <c r="F121" s="101"/>
      <c r="G121" s="80"/>
      <c r="I121" s="231"/>
      <c r="J121" s="231"/>
      <c r="L121" s="247"/>
    </row>
    <row r="122" spans="1:12" s="93" customFormat="1" x14ac:dyDescent="0.7">
      <c r="A122" s="102"/>
      <c r="B122" s="92"/>
      <c r="C122" s="92"/>
      <c r="D122" s="68"/>
      <c r="E122" s="92"/>
      <c r="F122" s="92"/>
      <c r="G122" s="80"/>
      <c r="I122" s="231"/>
      <c r="J122" s="231"/>
      <c r="L122" s="247"/>
    </row>
    <row r="123" spans="1:12" s="93" customFormat="1" x14ac:dyDescent="0.7">
      <c r="A123" s="66"/>
      <c r="B123" s="92"/>
      <c r="C123" s="92"/>
      <c r="D123" s="68"/>
      <c r="E123" s="92"/>
      <c r="F123" s="92"/>
      <c r="G123" s="80"/>
      <c r="I123" s="231"/>
      <c r="J123" s="231"/>
      <c r="L123" s="247"/>
    </row>
    <row r="124" spans="1:12" x14ac:dyDescent="0.7">
      <c r="A124" s="66"/>
      <c r="B124" s="92"/>
      <c r="C124" s="92"/>
      <c r="D124" s="68"/>
      <c r="E124" s="92"/>
      <c r="F124" s="92"/>
      <c r="I124" s="231"/>
    </row>
    <row r="125" spans="1:12" x14ac:dyDescent="0.7">
      <c r="A125" s="66"/>
      <c r="B125" s="92"/>
      <c r="C125" s="92"/>
      <c r="D125" s="68"/>
      <c r="E125" s="92"/>
      <c r="F125" s="92"/>
      <c r="I125" s="231"/>
    </row>
    <row r="126" spans="1:12" x14ac:dyDescent="0.7">
      <c r="A126" s="102"/>
      <c r="B126" s="92"/>
      <c r="C126" s="92"/>
      <c r="D126" s="68"/>
      <c r="E126" s="92"/>
      <c r="F126" s="92"/>
      <c r="I126" s="231"/>
    </row>
    <row r="127" spans="1:12" x14ac:dyDescent="0.7">
      <c r="A127" s="66"/>
      <c r="B127" s="104"/>
      <c r="C127" s="104"/>
      <c r="D127" s="68"/>
      <c r="E127" s="104"/>
      <c r="F127" s="104"/>
      <c r="I127" s="231"/>
    </row>
    <row r="128" spans="1:12" x14ac:dyDescent="0.7">
      <c r="A128" s="66"/>
      <c r="B128" s="104"/>
      <c r="C128" s="104"/>
      <c r="D128" s="68"/>
      <c r="E128" s="104"/>
      <c r="F128" s="104"/>
      <c r="I128" s="231"/>
    </row>
    <row r="129" spans="1:9" x14ac:dyDescent="0.7">
      <c r="A129" s="95"/>
      <c r="B129" s="95"/>
      <c r="C129" s="96"/>
      <c r="D129" s="68"/>
      <c r="E129" s="104"/>
      <c r="F129" s="104"/>
      <c r="I129" s="231"/>
    </row>
    <row r="130" spans="1:9" x14ac:dyDescent="0.7">
      <c r="A130" s="98"/>
      <c r="B130" s="98"/>
      <c r="C130" s="99"/>
      <c r="D130" s="68"/>
      <c r="E130" s="104"/>
      <c r="F130" s="104"/>
      <c r="I130" s="231"/>
    </row>
    <row r="131" spans="1:9" x14ac:dyDescent="0.7">
      <c r="I131" s="231"/>
    </row>
    <row r="132" spans="1:9" x14ac:dyDescent="0.7">
      <c r="A132" s="100"/>
      <c r="I132" s="231"/>
    </row>
    <row r="133" spans="1:9" x14ac:dyDescent="0.7">
      <c r="A133" s="59"/>
      <c r="B133" s="60"/>
      <c r="C133" s="60"/>
      <c r="D133" s="60"/>
      <c r="E133" s="61"/>
      <c r="F133" s="59"/>
      <c r="I133" s="231"/>
    </row>
    <row r="134" spans="1:9" x14ac:dyDescent="0.7">
      <c r="A134" s="59"/>
      <c r="B134" s="60"/>
      <c r="C134" s="60"/>
      <c r="D134" s="60"/>
      <c r="E134" s="61"/>
      <c r="F134" s="59"/>
    </row>
    <row r="135" spans="1:9" x14ac:dyDescent="0.7">
      <c r="A135" s="59"/>
      <c r="B135" s="60"/>
      <c r="C135" s="60"/>
      <c r="D135" s="60"/>
      <c r="E135" s="61"/>
      <c r="F135" s="59"/>
    </row>
    <row r="136" spans="1:9" x14ac:dyDescent="0.7">
      <c r="A136" s="59"/>
      <c r="B136" s="60"/>
      <c r="C136" s="60"/>
      <c r="D136" s="60"/>
      <c r="E136" s="61"/>
      <c r="F136" s="59"/>
    </row>
    <row r="137" spans="1:9" x14ac:dyDescent="0.7">
      <c r="A137" s="59"/>
      <c r="B137" s="60"/>
      <c r="C137" s="60"/>
      <c r="D137" s="60"/>
      <c r="E137" s="61"/>
      <c r="F137" s="59"/>
    </row>
    <row r="138" spans="1:9" x14ac:dyDescent="0.7">
      <c r="A138" s="59"/>
      <c r="B138" s="60"/>
      <c r="C138" s="60"/>
      <c r="D138" s="60"/>
      <c r="E138" s="61"/>
      <c r="F138" s="59"/>
    </row>
    <row r="139" spans="1:9" x14ac:dyDescent="0.7">
      <c r="A139" s="66"/>
      <c r="B139" s="68"/>
      <c r="C139" s="68"/>
      <c r="D139" s="68"/>
      <c r="E139" s="65"/>
      <c r="F139" s="66"/>
    </row>
    <row r="140" spans="1:9" x14ac:dyDescent="0.7">
      <c r="A140" s="66"/>
      <c r="B140" s="70"/>
      <c r="C140" s="70"/>
      <c r="D140" s="70"/>
      <c r="E140" s="65"/>
      <c r="F140" s="66"/>
    </row>
    <row r="141" spans="1:9" x14ac:dyDescent="0.7">
      <c r="A141" s="66"/>
      <c r="B141" s="70"/>
      <c r="C141" s="70"/>
      <c r="D141" s="70"/>
      <c r="E141" s="65"/>
      <c r="F141" s="66"/>
    </row>
    <row r="142" spans="1:9" x14ac:dyDescent="0.7">
      <c r="A142" s="66"/>
      <c r="B142" s="70"/>
      <c r="C142" s="70"/>
      <c r="D142" s="70"/>
      <c r="E142" s="65"/>
      <c r="F142" s="66"/>
    </row>
    <row r="143" spans="1:9" x14ac:dyDescent="0.7">
      <c r="A143" s="66"/>
      <c r="B143" s="70"/>
      <c r="C143" s="70"/>
      <c r="D143" s="70"/>
      <c r="E143" s="65"/>
      <c r="F143" s="66"/>
    </row>
    <row r="144" spans="1:9" x14ac:dyDescent="0.7">
      <c r="A144" s="66"/>
      <c r="B144" s="70"/>
      <c r="C144" s="70"/>
      <c r="D144" s="70"/>
      <c r="E144" s="65"/>
      <c r="F144" s="66"/>
    </row>
    <row r="145" spans="1:12" x14ac:dyDescent="0.7">
      <c r="A145" s="59"/>
      <c r="B145" s="71"/>
      <c r="C145" s="71"/>
      <c r="D145" s="71"/>
      <c r="E145" s="65"/>
      <c r="F145" s="105"/>
    </row>
    <row r="146" spans="1:12" x14ac:dyDescent="0.7">
      <c r="A146" s="66"/>
      <c r="B146" s="70"/>
      <c r="C146" s="70"/>
      <c r="D146" s="71"/>
      <c r="E146" s="65"/>
      <c r="F146" s="70"/>
    </row>
    <row r="147" spans="1:12" s="93" customFormat="1" x14ac:dyDescent="0.7">
      <c r="A147" s="66"/>
      <c r="B147" s="70"/>
      <c r="C147" s="70"/>
      <c r="D147" s="71"/>
      <c r="E147" s="65"/>
      <c r="F147" s="102"/>
      <c r="G147" s="80"/>
      <c r="J147" s="231"/>
      <c r="L147" s="247"/>
    </row>
    <row r="148" spans="1:12" s="93" customFormat="1" x14ac:dyDescent="0.7">
      <c r="A148" s="66"/>
      <c r="B148" s="70"/>
      <c r="C148" s="70"/>
      <c r="D148" s="71"/>
      <c r="E148" s="65"/>
      <c r="F148" s="102"/>
      <c r="G148" s="80"/>
      <c r="J148" s="231"/>
      <c r="L148" s="247"/>
    </row>
    <row r="149" spans="1:12" s="93" customFormat="1" x14ac:dyDescent="0.7">
      <c r="A149" s="66"/>
      <c r="B149" s="70"/>
      <c r="C149" s="70"/>
      <c r="D149" s="71"/>
      <c r="E149" s="65"/>
      <c r="F149" s="70"/>
      <c r="G149" s="80"/>
      <c r="J149" s="231"/>
      <c r="L149" s="247"/>
    </row>
    <row r="150" spans="1:12" s="93" customFormat="1" x14ac:dyDescent="0.7">
      <c r="A150" s="66"/>
      <c r="B150" s="70"/>
      <c r="C150" s="70"/>
      <c r="D150" s="71"/>
      <c r="E150" s="65"/>
      <c r="F150" s="102"/>
      <c r="G150" s="80"/>
      <c r="J150" s="231"/>
      <c r="L150" s="247"/>
    </row>
    <row r="151" spans="1:12" s="93" customFormat="1" x14ac:dyDescent="0.7">
      <c r="A151" s="66"/>
      <c r="B151" s="70"/>
      <c r="C151" s="70"/>
      <c r="D151" s="71"/>
      <c r="E151" s="65"/>
      <c r="F151" s="102"/>
      <c r="G151" s="80"/>
      <c r="J151" s="231"/>
      <c r="L151" s="247"/>
    </row>
    <row r="152" spans="1:12" s="93" customFormat="1" x14ac:dyDescent="0.7">
      <c r="A152" s="66"/>
      <c r="B152" s="70"/>
      <c r="C152" s="70"/>
      <c r="D152" s="71"/>
      <c r="E152" s="65"/>
      <c r="F152" s="70"/>
      <c r="G152" s="80"/>
      <c r="J152" s="231"/>
      <c r="L152" s="247"/>
    </row>
    <row r="153" spans="1:12" s="93" customFormat="1" x14ac:dyDescent="0.7">
      <c r="A153" s="66"/>
      <c r="B153" s="70"/>
      <c r="C153" s="70"/>
      <c r="D153" s="71"/>
      <c r="E153" s="65"/>
      <c r="F153" s="102"/>
      <c r="G153" s="80"/>
      <c r="J153" s="231"/>
      <c r="L153" s="247"/>
    </row>
    <row r="154" spans="1:12" s="93" customFormat="1" x14ac:dyDescent="0.7">
      <c r="A154" s="66"/>
      <c r="B154" s="70"/>
      <c r="C154" s="70"/>
      <c r="D154" s="71"/>
      <c r="E154" s="65"/>
      <c r="F154" s="102"/>
      <c r="G154" s="80"/>
      <c r="J154" s="231"/>
      <c r="L154" s="247"/>
    </row>
    <row r="155" spans="1:12" s="93" customFormat="1" x14ac:dyDescent="0.7">
      <c r="A155" s="66"/>
      <c r="B155" s="70"/>
      <c r="C155" s="70"/>
      <c r="D155" s="71"/>
      <c r="E155" s="65"/>
      <c r="F155" s="70"/>
      <c r="G155" s="80"/>
      <c r="J155" s="231"/>
      <c r="L155" s="247"/>
    </row>
    <row r="156" spans="1:12" x14ac:dyDescent="0.7">
      <c r="A156" s="66"/>
      <c r="B156" s="106"/>
      <c r="C156" s="106"/>
      <c r="D156" s="71"/>
      <c r="E156" s="65"/>
      <c r="F156" s="93"/>
    </row>
    <row r="157" spans="1:12" s="93" customFormat="1" x14ac:dyDescent="0.7">
      <c r="A157" s="66"/>
      <c r="B157" s="104"/>
      <c r="C157" s="104"/>
      <c r="D157" s="71"/>
      <c r="E157" s="65"/>
      <c r="F157" s="102"/>
      <c r="G157" s="80"/>
      <c r="J157" s="231"/>
      <c r="L157" s="247"/>
    </row>
    <row r="158" spans="1:12" s="93" customFormat="1" x14ac:dyDescent="0.7">
      <c r="A158" s="102"/>
      <c r="B158" s="104"/>
      <c r="C158" s="104"/>
      <c r="D158" s="71"/>
      <c r="E158" s="65"/>
      <c r="F158" s="104"/>
      <c r="G158" s="80"/>
      <c r="J158" s="231"/>
      <c r="L158" s="247"/>
    </row>
    <row r="159" spans="1:12" s="93" customFormat="1" x14ac:dyDescent="0.7">
      <c r="A159" s="66"/>
      <c r="B159" s="104"/>
      <c r="C159" s="104"/>
      <c r="D159" s="71"/>
      <c r="E159" s="65"/>
      <c r="F159" s="104"/>
      <c r="G159" s="80"/>
      <c r="J159" s="231"/>
      <c r="L159" s="247"/>
    </row>
    <row r="160" spans="1:12" s="93" customFormat="1" x14ac:dyDescent="0.7">
      <c r="A160" s="66"/>
      <c r="B160" s="104"/>
      <c r="C160" s="104"/>
      <c r="D160" s="71"/>
      <c r="E160" s="65"/>
      <c r="F160" s="104"/>
      <c r="G160" s="80"/>
      <c r="J160" s="231"/>
      <c r="L160" s="247"/>
    </row>
    <row r="161" spans="1:12" s="93" customFormat="1" x14ac:dyDescent="0.7">
      <c r="A161" s="66"/>
      <c r="B161" s="104"/>
      <c r="C161" s="104"/>
      <c r="D161" s="71"/>
      <c r="E161" s="65"/>
      <c r="F161" s="104"/>
      <c r="G161" s="80"/>
      <c r="J161" s="231"/>
      <c r="L161" s="247"/>
    </row>
    <row r="162" spans="1:12" s="93" customFormat="1" x14ac:dyDescent="0.7">
      <c r="A162" s="102"/>
      <c r="B162" s="104"/>
      <c r="C162" s="104"/>
      <c r="D162" s="71"/>
      <c r="E162" s="65"/>
      <c r="F162" s="104"/>
      <c r="G162" s="80"/>
      <c r="J162" s="231"/>
      <c r="L162" s="247"/>
    </row>
    <row r="163" spans="1:12" s="93" customFormat="1" x14ac:dyDescent="0.7">
      <c r="A163" s="66"/>
      <c r="B163" s="104"/>
      <c r="C163" s="104"/>
      <c r="D163" s="71"/>
      <c r="E163" s="65"/>
      <c r="F163" s="104"/>
      <c r="G163" s="80"/>
      <c r="J163" s="231"/>
      <c r="L163" s="247"/>
    </row>
    <row r="164" spans="1:12" s="93" customFormat="1" x14ac:dyDescent="0.7">
      <c r="A164" s="66"/>
      <c r="B164" s="104"/>
      <c r="C164" s="104"/>
      <c r="D164" s="71"/>
      <c r="E164" s="65"/>
      <c r="F164" s="104"/>
      <c r="G164" s="80"/>
      <c r="J164" s="231"/>
      <c r="L164" s="247"/>
    </row>
    <row r="165" spans="1:12" s="93" customFormat="1" x14ac:dyDescent="0.7">
      <c r="A165" s="95"/>
      <c r="B165" s="95"/>
      <c r="C165" s="96"/>
      <c r="D165" s="71"/>
      <c r="E165" s="65"/>
      <c r="F165" s="104"/>
      <c r="G165" s="80"/>
      <c r="J165" s="231"/>
      <c r="L165" s="247"/>
    </row>
    <row r="166" spans="1:12" x14ac:dyDescent="0.7">
      <c r="A166" s="98"/>
      <c r="B166" s="98"/>
      <c r="C166" s="99"/>
      <c r="D166" s="71"/>
      <c r="E166" s="65"/>
      <c r="F166" s="104"/>
    </row>
    <row r="167" spans="1:12" x14ac:dyDescent="0.7">
      <c r="A167" s="66"/>
      <c r="B167" s="104"/>
      <c r="C167" s="104"/>
      <c r="D167" s="71"/>
      <c r="E167" s="65"/>
      <c r="F167" s="102"/>
    </row>
    <row r="168" spans="1:12" x14ac:dyDescent="0.7">
      <c r="A168" s="102"/>
      <c r="B168" s="104"/>
      <c r="C168" s="104"/>
      <c r="D168" s="71"/>
      <c r="E168" s="65"/>
      <c r="F168" s="104"/>
    </row>
    <row r="169" spans="1:12" x14ac:dyDescent="0.7">
      <c r="A169" s="66"/>
      <c r="B169" s="104"/>
      <c r="C169" s="104"/>
      <c r="D169" s="71"/>
      <c r="E169" s="65"/>
      <c r="F169" s="104"/>
    </row>
    <row r="170" spans="1:12" x14ac:dyDescent="0.7">
      <c r="A170" s="66"/>
      <c r="B170" s="104"/>
      <c r="C170" s="104"/>
      <c r="D170" s="71"/>
      <c r="E170" s="65"/>
      <c r="F170" s="104"/>
    </row>
    <row r="171" spans="1:12" x14ac:dyDescent="0.7">
      <c r="A171" s="66"/>
      <c r="B171" s="104"/>
      <c r="C171" s="104"/>
      <c r="D171" s="71"/>
      <c r="E171" s="65"/>
      <c r="F171" s="104"/>
    </row>
    <row r="172" spans="1:12" x14ac:dyDescent="0.7">
      <c r="A172" s="102"/>
      <c r="B172" s="104"/>
      <c r="C172" s="104"/>
      <c r="D172" s="71"/>
      <c r="E172" s="65"/>
      <c r="F172" s="104"/>
    </row>
    <row r="173" spans="1:12" x14ac:dyDescent="0.7">
      <c r="A173" s="66"/>
      <c r="B173" s="104"/>
      <c r="C173" s="104"/>
      <c r="D173" s="71"/>
      <c r="E173" s="65"/>
      <c r="F173" s="104"/>
    </row>
    <row r="174" spans="1:12" x14ac:dyDescent="0.7">
      <c r="A174" s="66"/>
      <c r="B174" s="104"/>
      <c r="C174" s="104"/>
      <c r="D174" s="71"/>
      <c r="E174" s="65"/>
      <c r="F174" s="104"/>
    </row>
    <row r="175" spans="1:12" x14ac:dyDescent="0.7">
      <c r="A175" s="95"/>
      <c r="B175" s="95"/>
      <c r="C175" s="96"/>
      <c r="D175" s="71"/>
      <c r="E175" s="65"/>
      <c r="F175" s="104"/>
    </row>
    <row r="176" spans="1:12" x14ac:dyDescent="0.7">
      <c r="A176" s="98"/>
      <c r="B176" s="98"/>
      <c r="C176" s="99"/>
      <c r="D176" s="71"/>
      <c r="E176" s="65"/>
      <c r="F176" s="104"/>
    </row>
    <row r="177" spans="1:9" x14ac:dyDescent="0.7">
      <c r="A177" s="66"/>
      <c r="B177" s="104"/>
      <c r="C177" s="104"/>
      <c r="D177" s="71"/>
      <c r="E177" s="65"/>
      <c r="F177" s="102"/>
    </row>
    <row r="178" spans="1:9" x14ac:dyDescent="0.7">
      <c r="A178" s="102"/>
      <c r="B178" s="104"/>
      <c r="C178" s="104"/>
      <c r="D178" s="71"/>
      <c r="E178" s="65"/>
      <c r="F178" s="104"/>
      <c r="I178" s="231"/>
    </row>
    <row r="179" spans="1:9" x14ac:dyDescent="0.7">
      <c r="A179" s="66"/>
      <c r="B179" s="104"/>
      <c r="C179" s="104"/>
      <c r="D179" s="71"/>
      <c r="E179" s="65"/>
      <c r="F179" s="104"/>
      <c r="I179" s="231"/>
    </row>
    <row r="180" spans="1:9" x14ac:dyDescent="0.7">
      <c r="A180" s="66"/>
      <c r="B180" s="104"/>
      <c r="C180" s="104"/>
      <c r="D180" s="71"/>
      <c r="E180" s="65"/>
      <c r="F180" s="104"/>
      <c r="I180" s="231"/>
    </row>
    <row r="181" spans="1:9" x14ac:dyDescent="0.7">
      <c r="A181" s="66"/>
      <c r="B181" s="104"/>
      <c r="C181" s="104"/>
      <c r="D181" s="71"/>
      <c r="E181" s="65"/>
      <c r="F181" s="104"/>
      <c r="I181" s="231"/>
    </row>
    <row r="182" spans="1:9" x14ac:dyDescent="0.7">
      <c r="A182" s="102"/>
      <c r="B182" s="104"/>
      <c r="C182" s="104"/>
      <c r="D182" s="71"/>
      <c r="E182" s="65"/>
      <c r="F182" s="104"/>
      <c r="I182" s="231"/>
    </row>
    <row r="183" spans="1:9" x14ac:dyDescent="0.7">
      <c r="A183" s="66"/>
      <c r="B183" s="104"/>
      <c r="C183" s="104"/>
      <c r="D183" s="71"/>
      <c r="E183" s="65"/>
      <c r="F183" s="104"/>
      <c r="I183" s="231"/>
    </row>
    <row r="184" spans="1:9" x14ac:dyDescent="0.7">
      <c r="A184" s="66"/>
      <c r="B184" s="104"/>
      <c r="C184" s="104"/>
      <c r="D184" s="71"/>
      <c r="E184" s="65"/>
      <c r="F184" s="104"/>
      <c r="I184" s="231"/>
    </row>
    <row r="185" spans="1:9" x14ac:dyDescent="0.7">
      <c r="A185" s="95"/>
      <c r="B185" s="95"/>
      <c r="C185" s="96"/>
      <c r="D185" s="71"/>
      <c r="E185" s="65"/>
      <c r="F185" s="104"/>
      <c r="H185" s="93"/>
      <c r="I185" s="231"/>
    </row>
    <row r="186" spans="1:9" x14ac:dyDescent="0.7">
      <c r="A186" s="98"/>
      <c r="B186" s="98"/>
      <c r="C186" s="99"/>
      <c r="D186" s="71"/>
      <c r="E186" s="65"/>
      <c r="F186" s="104"/>
      <c r="H186" s="93"/>
      <c r="I186" s="231"/>
    </row>
    <row r="187" spans="1:9" x14ac:dyDescent="0.7">
      <c r="A187" s="66"/>
      <c r="B187" s="68"/>
      <c r="C187" s="68"/>
      <c r="D187" s="68"/>
      <c r="E187" s="65"/>
      <c r="F187" s="66"/>
      <c r="H187" s="93"/>
      <c r="I187" s="231"/>
    </row>
    <row r="188" spans="1:9" x14ac:dyDescent="0.7">
      <c r="A188" s="66"/>
      <c r="B188" s="70"/>
      <c r="C188" s="70"/>
      <c r="D188" s="70"/>
      <c r="E188" s="72"/>
      <c r="F188" s="66"/>
      <c r="H188" s="93"/>
      <c r="I188" s="231"/>
    </row>
    <row r="189" spans="1:9" x14ac:dyDescent="0.7">
      <c r="A189" s="66"/>
      <c r="B189" s="70"/>
      <c r="C189" s="70"/>
      <c r="D189" s="70"/>
      <c r="E189" s="72"/>
      <c r="F189" s="66"/>
      <c r="H189" s="93"/>
      <c r="I189" s="231"/>
    </row>
    <row r="190" spans="1:9" x14ac:dyDescent="0.7">
      <c r="A190" s="66"/>
      <c r="B190" s="70"/>
      <c r="C190" s="70"/>
      <c r="D190" s="70"/>
      <c r="E190" s="72"/>
      <c r="F190" s="66"/>
      <c r="H190" s="248"/>
      <c r="I190" s="249"/>
    </row>
    <row r="191" spans="1:9" x14ac:dyDescent="0.7">
      <c r="A191" s="59"/>
      <c r="B191" s="71"/>
      <c r="C191" s="71"/>
      <c r="D191" s="71"/>
      <c r="E191" s="107"/>
      <c r="F191" s="105"/>
      <c r="H191" s="93"/>
      <c r="I191" s="231"/>
    </row>
    <row r="192" spans="1:9" x14ac:dyDescent="0.7">
      <c r="A192" s="66"/>
      <c r="B192" s="70"/>
      <c r="C192" s="70"/>
      <c r="D192" s="71"/>
      <c r="E192" s="65"/>
      <c r="F192" s="70"/>
      <c r="H192" s="93"/>
      <c r="I192" s="231"/>
    </row>
    <row r="193" spans="1:9" x14ac:dyDescent="0.7">
      <c r="A193" s="66"/>
      <c r="B193" s="70"/>
      <c r="C193" s="70"/>
      <c r="D193" s="70"/>
      <c r="E193" s="104"/>
      <c r="F193" s="102"/>
      <c r="H193" s="93"/>
      <c r="I193" s="231"/>
    </row>
    <row r="194" spans="1:9" x14ac:dyDescent="0.7">
      <c r="A194" s="66"/>
      <c r="B194" s="70"/>
      <c r="C194" s="70"/>
      <c r="D194" s="70"/>
      <c r="E194" s="104"/>
      <c r="F194" s="102"/>
      <c r="H194" s="93"/>
      <c r="I194" s="231"/>
    </row>
    <row r="195" spans="1:9" x14ac:dyDescent="0.7">
      <c r="A195" s="66"/>
      <c r="B195" s="70"/>
      <c r="C195" s="70"/>
      <c r="D195" s="70"/>
      <c r="E195" s="104"/>
      <c r="F195" s="70"/>
      <c r="H195" s="93"/>
      <c r="I195" s="231"/>
    </row>
    <row r="196" spans="1:9" x14ac:dyDescent="0.7">
      <c r="A196" s="66"/>
      <c r="B196" s="70"/>
      <c r="C196" s="70"/>
      <c r="D196" s="70"/>
      <c r="E196" s="104"/>
      <c r="F196" s="102"/>
      <c r="H196" s="93"/>
      <c r="I196" s="231"/>
    </row>
    <row r="197" spans="1:9" x14ac:dyDescent="0.7">
      <c r="A197" s="66"/>
      <c r="B197" s="70"/>
      <c r="C197" s="70"/>
      <c r="D197" s="70"/>
      <c r="E197" s="104"/>
      <c r="F197" s="102"/>
      <c r="H197" s="93"/>
      <c r="I197" s="231"/>
    </row>
    <row r="198" spans="1:9" x14ac:dyDescent="0.7">
      <c r="A198" s="66"/>
      <c r="B198" s="70"/>
      <c r="C198" s="70"/>
      <c r="D198" s="70"/>
      <c r="E198" s="104"/>
      <c r="F198" s="70"/>
      <c r="H198" s="93"/>
      <c r="I198" s="231"/>
    </row>
    <row r="199" spans="1:9" x14ac:dyDescent="0.7">
      <c r="A199" s="66"/>
      <c r="B199" s="70"/>
      <c r="C199" s="70"/>
      <c r="D199" s="70"/>
      <c r="E199" s="104"/>
      <c r="F199" s="102"/>
      <c r="H199" s="93"/>
      <c r="I199" s="231"/>
    </row>
    <row r="200" spans="1:9" x14ac:dyDescent="0.7">
      <c r="A200" s="66"/>
      <c r="B200" s="70"/>
      <c r="C200" s="70"/>
      <c r="D200" s="70"/>
      <c r="E200" s="104"/>
      <c r="F200" s="102"/>
      <c r="H200" s="93"/>
      <c r="I200" s="231"/>
    </row>
    <row r="201" spans="1:9" x14ac:dyDescent="0.7">
      <c r="A201" s="66"/>
      <c r="B201" s="70"/>
      <c r="C201" s="70"/>
      <c r="D201" s="70"/>
      <c r="E201" s="104"/>
      <c r="F201" s="70"/>
      <c r="H201" s="93"/>
      <c r="I201" s="231"/>
    </row>
    <row r="202" spans="1:9" x14ac:dyDescent="0.7">
      <c r="A202" s="66"/>
      <c r="B202" s="106"/>
      <c r="C202" s="106"/>
      <c r="D202" s="106"/>
      <c r="E202" s="104"/>
      <c r="F202" s="93"/>
      <c r="H202" s="93"/>
      <c r="I202" s="231"/>
    </row>
    <row r="203" spans="1:9" x14ac:dyDescent="0.7">
      <c r="A203" s="66"/>
      <c r="B203" s="104"/>
      <c r="C203" s="104"/>
      <c r="D203" s="104"/>
      <c r="E203" s="104"/>
      <c r="F203" s="102"/>
      <c r="H203" s="93"/>
      <c r="I203" s="231"/>
    </row>
    <row r="204" spans="1:9" x14ac:dyDescent="0.7">
      <c r="A204" s="102"/>
      <c r="B204" s="104"/>
      <c r="C204" s="104"/>
      <c r="D204" s="104"/>
      <c r="E204" s="104"/>
      <c r="F204" s="104"/>
      <c r="H204" s="93"/>
      <c r="I204" s="231"/>
    </row>
    <row r="205" spans="1:9" x14ac:dyDescent="0.7">
      <c r="A205" s="66"/>
      <c r="B205" s="104"/>
      <c r="C205" s="104"/>
      <c r="D205" s="104"/>
      <c r="E205" s="104"/>
      <c r="F205" s="104"/>
      <c r="H205" s="93"/>
      <c r="I205" s="231"/>
    </row>
    <row r="206" spans="1:9" x14ac:dyDescent="0.7">
      <c r="A206" s="66"/>
      <c r="B206" s="104"/>
      <c r="C206" s="104"/>
      <c r="D206" s="104"/>
      <c r="E206" s="104"/>
      <c r="F206" s="104"/>
      <c r="H206" s="93"/>
      <c r="I206" s="231"/>
    </row>
    <row r="207" spans="1:9" x14ac:dyDescent="0.7">
      <c r="A207" s="66"/>
      <c r="B207" s="104"/>
      <c r="C207" s="104"/>
      <c r="D207" s="104"/>
      <c r="E207" s="104"/>
      <c r="F207" s="104"/>
      <c r="H207" s="93"/>
      <c r="I207" s="231"/>
    </row>
    <row r="208" spans="1:9" x14ac:dyDescent="0.7">
      <c r="A208" s="102"/>
      <c r="B208" s="104"/>
      <c r="C208" s="104"/>
      <c r="D208" s="104"/>
      <c r="E208" s="104"/>
      <c r="F208" s="104"/>
      <c r="H208" s="93"/>
      <c r="I208" s="231"/>
    </row>
    <row r="209" spans="1:9" x14ac:dyDescent="0.7">
      <c r="A209" s="66"/>
      <c r="B209" s="104"/>
      <c r="C209" s="104"/>
      <c r="D209" s="104"/>
      <c r="E209" s="104"/>
      <c r="F209" s="104"/>
      <c r="H209" s="93"/>
      <c r="I209" s="231"/>
    </row>
    <row r="210" spans="1:9" x14ac:dyDescent="0.7">
      <c r="A210" s="66"/>
      <c r="B210" s="104"/>
      <c r="C210" s="104"/>
      <c r="D210" s="104"/>
      <c r="E210" s="104"/>
      <c r="F210" s="104"/>
      <c r="H210" s="93"/>
      <c r="I210" s="231"/>
    </row>
    <row r="211" spans="1:9" x14ac:dyDescent="0.7">
      <c r="A211" s="95"/>
      <c r="B211" s="95"/>
      <c r="C211" s="96"/>
      <c r="D211" s="104"/>
      <c r="E211" s="104"/>
      <c r="F211" s="104"/>
      <c r="H211" s="93"/>
      <c r="I211" s="231"/>
    </row>
    <row r="212" spans="1:9" x14ac:dyDescent="0.7">
      <c r="A212" s="98"/>
      <c r="B212" s="98"/>
      <c r="C212" s="99"/>
      <c r="D212" s="104"/>
      <c r="E212" s="104"/>
      <c r="F212" s="104"/>
      <c r="H212" s="93"/>
      <c r="I212" s="231"/>
    </row>
    <row r="213" spans="1:9" x14ac:dyDescent="0.7">
      <c r="A213" s="66"/>
      <c r="B213" s="104"/>
      <c r="C213" s="104"/>
      <c r="D213" s="104"/>
      <c r="E213" s="104"/>
      <c r="F213" s="102"/>
      <c r="H213" s="93"/>
      <c r="I213" s="231"/>
    </row>
    <row r="214" spans="1:9" x14ac:dyDescent="0.7">
      <c r="A214" s="102"/>
      <c r="B214" s="104"/>
      <c r="C214" s="104"/>
      <c r="D214" s="104"/>
      <c r="E214" s="104"/>
      <c r="F214" s="104"/>
      <c r="H214" s="93"/>
      <c r="I214" s="231"/>
    </row>
    <row r="215" spans="1:9" x14ac:dyDescent="0.7">
      <c r="A215" s="66"/>
      <c r="B215" s="104"/>
      <c r="C215" s="104"/>
      <c r="D215" s="104"/>
      <c r="E215" s="104"/>
      <c r="F215" s="104"/>
      <c r="H215" s="93"/>
      <c r="I215" s="231"/>
    </row>
    <row r="216" spans="1:9" x14ac:dyDescent="0.7">
      <c r="A216" s="66"/>
      <c r="B216" s="104"/>
      <c r="C216" s="104"/>
      <c r="D216" s="104"/>
      <c r="E216" s="104"/>
      <c r="F216" s="104"/>
      <c r="H216" s="93"/>
      <c r="I216" s="231"/>
    </row>
    <row r="217" spans="1:9" x14ac:dyDescent="0.7">
      <c r="A217" s="66"/>
      <c r="B217" s="104"/>
      <c r="C217" s="104"/>
      <c r="D217" s="104"/>
      <c r="E217" s="104"/>
      <c r="F217" s="104"/>
      <c r="H217" s="93"/>
      <c r="I217" s="231"/>
    </row>
    <row r="218" spans="1:9" x14ac:dyDescent="0.7">
      <c r="A218" s="102"/>
      <c r="B218" s="104"/>
      <c r="C218" s="104"/>
      <c r="D218" s="104"/>
      <c r="E218" s="104"/>
      <c r="F218" s="104"/>
      <c r="H218" s="93"/>
      <c r="I218" s="231"/>
    </row>
    <row r="219" spans="1:9" x14ac:dyDescent="0.7">
      <c r="A219" s="66"/>
      <c r="B219" s="104"/>
      <c r="C219" s="104"/>
      <c r="D219" s="104"/>
      <c r="E219" s="104"/>
      <c r="F219" s="104"/>
      <c r="H219" s="93"/>
      <c r="I219" s="231"/>
    </row>
    <row r="220" spans="1:9" x14ac:dyDescent="0.7">
      <c r="A220" s="66"/>
      <c r="B220" s="104"/>
      <c r="C220" s="104"/>
      <c r="D220" s="104"/>
      <c r="E220" s="104"/>
      <c r="F220" s="104"/>
      <c r="H220" s="93"/>
      <c r="I220" s="231"/>
    </row>
    <row r="221" spans="1:9" x14ac:dyDescent="0.7">
      <c r="A221" s="95"/>
      <c r="B221" s="95"/>
      <c r="C221" s="96"/>
      <c r="D221" s="104"/>
      <c r="E221" s="104"/>
      <c r="F221" s="104"/>
      <c r="H221" s="93"/>
      <c r="I221" s="231"/>
    </row>
    <row r="222" spans="1:9" x14ac:dyDescent="0.7">
      <c r="A222" s="98"/>
      <c r="B222" s="98"/>
      <c r="C222" s="99"/>
      <c r="D222" s="104"/>
      <c r="E222" s="104"/>
      <c r="F222" s="104"/>
      <c r="H222" s="93"/>
      <c r="I222" s="231"/>
    </row>
    <row r="223" spans="1:9" x14ac:dyDescent="0.7">
      <c r="A223" s="66"/>
      <c r="B223" s="104"/>
      <c r="C223" s="104"/>
      <c r="D223" s="104"/>
      <c r="E223" s="104"/>
      <c r="F223" s="102"/>
      <c r="H223" s="93"/>
      <c r="I223" s="231"/>
    </row>
    <row r="224" spans="1:9" x14ac:dyDescent="0.7">
      <c r="A224" s="102"/>
      <c r="B224" s="104"/>
      <c r="C224" s="104"/>
      <c r="D224" s="104"/>
      <c r="E224" s="104"/>
      <c r="F224" s="104"/>
      <c r="H224" s="93"/>
      <c r="I224" s="231"/>
    </row>
    <row r="225" spans="1:9" x14ac:dyDescent="0.7">
      <c r="A225" s="66"/>
      <c r="B225" s="104"/>
      <c r="C225" s="104"/>
      <c r="D225" s="104"/>
      <c r="E225" s="104"/>
      <c r="F225" s="104"/>
      <c r="H225" s="93"/>
      <c r="I225" s="231"/>
    </row>
    <row r="226" spans="1:9" x14ac:dyDescent="0.7">
      <c r="A226" s="66"/>
      <c r="B226" s="104"/>
      <c r="C226" s="104"/>
      <c r="D226" s="104"/>
      <c r="E226" s="104"/>
      <c r="F226" s="104"/>
      <c r="H226" s="93"/>
      <c r="I226" s="231"/>
    </row>
    <row r="227" spans="1:9" x14ac:dyDescent="0.7">
      <c r="A227" s="66"/>
      <c r="B227" s="104"/>
      <c r="C227" s="104"/>
      <c r="D227" s="104"/>
      <c r="E227" s="104"/>
      <c r="F227" s="104"/>
      <c r="H227" s="93"/>
      <c r="I227" s="231"/>
    </row>
    <row r="228" spans="1:9" x14ac:dyDescent="0.7">
      <c r="A228" s="102"/>
      <c r="B228" s="104"/>
      <c r="C228" s="104"/>
      <c r="D228" s="104"/>
      <c r="E228" s="104"/>
      <c r="F228" s="104"/>
      <c r="H228" s="93"/>
      <c r="I228" s="231"/>
    </row>
    <row r="229" spans="1:9" x14ac:dyDescent="0.7">
      <c r="A229" s="66"/>
      <c r="B229" s="104"/>
      <c r="C229" s="104"/>
      <c r="D229" s="104"/>
      <c r="E229" s="104"/>
      <c r="F229" s="104"/>
      <c r="H229" s="93"/>
      <c r="I229" s="231"/>
    </row>
    <row r="230" spans="1:9" x14ac:dyDescent="0.7">
      <c r="A230" s="66"/>
      <c r="B230" s="104"/>
      <c r="C230" s="104"/>
      <c r="D230" s="104"/>
      <c r="E230" s="104"/>
      <c r="F230" s="104"/>
      <c r="H230" s="93"/>
      <c r="I230" s="231"/>
    </row>
    <row r="231" spans="1:9" x14ac:dyDescent="0.7">
      <c r="A231" s="95"/>
      <c r="B231" s="95"/>
      <c r="C231" s="96"/>
      <c r="D231" s="104"/>
      <c r="E231" s="104"/>
      <c r="F231" s="104"/>
      <c r="H231" s="93"/>
      <c r="I231" s="231"/>
    </row>
    <row r="232" spans="1:9" x14ac:dyDescent="0.7">
      <c r="A232" s="98"/>
      <c r="B232" s="98"/>
      <c r="C232" s="99"/>
      <c r="D232" s="104"/>
      <c r="E232" s="104"/>
      <c r="F232" s="104"/>
    </row>
    <row r="233" spans="1:9" x14ac:dyDescent="0.7">
      <c r="H233" s="93"/>
      <c r="I233" s="231"/>
    </row>
    <row r="234" spans="1:9" x14ac:dyDescent="0.7">
      <c r="A234" s="100"/>
      <c r="H234" s="93"/>
      <c r="I234" s="231"/>
    </row>
    <row r="235" spans="1:9" x14ac:dyDescent="0.7">
      <c r="A235" s="59"/>
      <c r="B235" s="60"/>
      <c r="C235" s="60"/>
      <c r="D235" s="60"/>
      <c r="E235" s="61"/>
      <c r="F235" s="59"/>
      <c r="H235" s="93"/>
      <c r="I235" s="231"/>
    </row>
    <row r="236" spans="1:9" x14ac:dyDescent="0.7">
      <c r="A236" s="59"/>
      <c r="B236" s="60"/>
      <c r="C236" s="60"/>
      <c r="D236" s="60"/>
      <c r="E236" s="61"/>
      <c r="F236" s="59"/>
      <c r="H236" s="248"/>
      <c r="I236" s="249"/>
    </row>
    <row r="237" spans="1:9" x14ac:dyDescent="0.7">
      <c r="A237" s="59"/>
      <c r="B237" s="60"/>
      <c r="C237" s="60"/>
      <c r="D237" s="60"/>
      <c r="E237" s="61"/>
      <c r="F237" s="59"/>
      <c r="H237" s="93"/>
      <c r="I237" s="231"/>
    </row>
    <row r="238" spans="1:9" x14ac:dyDescent="0.7">
      <c r="A238" s="59"/>
      <c r="B238" s="60"/>
      <c r="C238" s="60"/>
      <c r="D238" s="60"/>
      <c r="E238" s="61"/>
      <c r="F238" s="59"/>
      <c r="H238" s="93"/>
      <c r="I238" s="231"/>
    </row>
    <row r="239" spans="1:9" x14ac:dyDescent="0.7">
      <c r="A239" s="59"/>
      <c r="B239" s="60"/>
      <c r="C239" s="60"/>
      <c r="D239" s="60"/>
      <c r="E239" s="61"/>
      <c r="F239" s="59"/>
      <c r="H239" s="93"/>
      <c r="I239" s="231"/>
    </row>
    <row r="240" spans="1:9" x14ac:dyDescent="0.7">
      <c r="A240" s="59"/>
      <c r="B240" s="60"/>
      <c r="C240" s="60"/>
      <c r="D240" s="60"/>
      <c r="E240" s="61"/>
      <c r="F240" s="59"/>
      <c r="H240" s="93"/>
      <c r="I240" s="231"/>
    </row>
    <row r="241" spans="1:9" x14ac:dyDescent="0.7">
      <c r="A241" s="66"/>
      <c r="B241" s="68"/>
      <c r="C241" s="68"/>
      <c r="D241" s="68"/>
      <c r="E241" s="65"/>
      <c r="F241" s="66"/>
      <c r="H241" s="93"/>
      <c r="I241" s="231"/>
    </row>
    <row r="242" spans="1:9" x14ac:dyDescent="0.7">
      <c r="A242" s="66"/>
      <c r="B242" s="68"/>
      <c r="C242" s="68"/>
      <c r="D242" s="68"/>
      <c r="E242" s="65"/>
      <c r="F242" s="66"/>
      <c r="H242" s="93"/>
      <c r="I242" s="231"/>
    </row>
    <row r="243" spans="1:9" x14ac:dyDescent="0.7">
      <c r="A243" s="66"/>
      <c r="B243" s="68"/>
      <c r="C243" s="68"/>
      <c r="D243" s="68"/>
      <c r="E243" s="65"/>
      <c r="F243" s="66"/>
      <c r="H243" s="93"/>
      <c r="I243" s="231"/>
    </row>
    <row r="244" spans="1:9" x14ac:dyDescent="0.7">
      <c r="A244" s="66"/>
      <c r="B244" s="70"/>
      <c r="C244" s="70"/>
      <c r="D244" s="68"/>
      <c r="E244" s="65"/>
      <c r="F244" s="66"/>
      <c r="H244" s="93"/>
      <c r="I244" s="231"/>
    </row>
    <row r="245" spans="1:9" x14ac:dyDescent="0.7">
      <c r="A245" s="66"/>
      <c r="B245" s="70"/>
      <c r="C245" s="70"/>
      <c r="D245" s="68"/>
      <c r="E245" s="65"/>
      <c r="F245" s="66"/>
      <c r="H245" s="93"/>
      <c r="I245" s="231"/>
    </row>
    <row r="246" spans="1:9" x14ac:dyDescent="0.7">
      <c r="A246" s="66"/>
      <c r="B246" s="70"/>
      <c r="C246" s="70"/>
      <c r="D246" s="68"/>
      <c r="E246" s="65"/>
      <c r="F246" s="66"/>
      <c r="H246" s="93"/>
      <c r="I246" s="231"/>
    </row>
    <row r="247" spans="1:9" x14ac:dyDescent="0.7">
      <c r="A247" s="66"/>
      <c r="B247" s="68"/>
      <c r="C247" s="68"/>
      <c r="D247" s="68"/>
      <c r="E247" s="68"/>
      <c r="F247" s="101"/>
      <c r="H247" s="93"/>
      <c r="I247" s="231"/>
    </row>
    <row r="248" spans="1:9" x14ac:dyDescent="0.7">
      <c r="A248" s="66"/>
      <c r="B248" s="68"/>
      <c r="C248" s="68"/>
      <c r="D248" s="68"/>
      <c r="E248" s="68"/>
      <c r="F248" s="101"/>
      <c r="H248" s="93"/>
      <c r="I248" s="231"/>
    </row>
    <row r="249" spans="1:9" x14ac:dyDescent="0.7">
      <c r="A249" s="66"/>
      <c r="B249" s="68"/>
      <c r="C249" s="68"/>
      <c r="D249" s="68"/>
      <c r="E249" s="68"/>
      <c r="F249" s="101"/>
      <c r="G249" s="93"/>
      <c r="H249" s="93"/>
      <c r="I249" s="231"/>
    </row>
    <row r="250" spans="1:9" x14ac:dyDescent="0.7">
      <c r="A250" s="66"/>
      <c r="B250" s="68"/>
      <c r="C250" s="68"/>
      <c r="D250" s="68"/>
      <c r="E250" s="68"/>
      <c r="F250" s="101"/>
      <c r="G250" s="93"/>
      <c r="H250" s="93"/>
      <c r="I250" s="231"/>
    </row>
    <row r="251" spans="1:9" x14ac:dyDescent="0.7">
      <c r="A251" s="66"/>
      <c r="B251" s="68"/>
      <c r="C251" s="68"/>
      <c r="D251" s="68"/>
      <c r="E251" s="68"/>
      <c r="F251" s="101"/>
      <c r="G251" s="93"/>
      <c r="H251" s="93"/>
      <c r="I251" s="231"/>
    </row>
    <row r="252" spans="1:9" x14ac:dyDescent="0.7">
      <c r="A252" s="66"/>
      <c r="B252" s="68"/>
      <c r="C252" s="68"/>
      <c r="D252" s="68"/>
      <c r="E252" s="68"/>
      <c r="F252" s="69"/>
      <c r="G252" s="93"/>
      <c r="H252" s="93"/>
      <c r="I252" s="231"/>
    </row>
    <row r="253" spans="1:9" x14ac:dyDescent="0.7">
      <c r="A253" s="66"/>
      <c r="B253" s="68"/>
      <c r="C253" s="68"/>
      <c r="D253" s="68"/>
      <c r="E253" s="68"/>
      <c r="F253" s="101"/>
      <c r="G253" s="93"/>
      <c r="H253" s="93"/>
      <c r="I253" s="231"/>
    </row>
    <row r="254" spans="1:9" x14ac:dyDescent="0.7">
      <c r="A254" s="66"/>
      <c r="B254" s="68"/>
      <c r="C254" s="68"/>
      <c r="D254" s="68"/>
      <c r="E254" s="68"/>
      <c r="F254" s="101"/>
      <c r="G254" s="93"/>
      <c r="H254" s="93"/>
      <c r="I254" s="231"/>
    </row>
    <row r="255" spans="1:9" x14ac:dyDescent="0.7">
      <c r="A255" s="66"/>
      <c r="B255" s="68"/>
      <c r="C255" s="68"/>
      <c r="D255" s="68"/>
      <c r="E255" s="68"/>
      <c r="F255" s="69"/>
      <c r="G255" s="93"/>
      <c r="H255" s="93"/>
      <c r="I255" s="231"/>
    </row>
    <row r="256" spans="1:9" x14ac:dyDescent="0.7">
      <c r="A256" s="66"/>
      <c r="B256" s="68"/>
      <c r="C256" s="68"/>
      <c r="D256" s="68"/>
      <c r="E256" s="68"/>
      <c r="F256" s="101"/>
      <c r="G256" s="93"/>
      <c r="H256" s="93"/>
      <c r="I256" s="231"/>
    </row>
    <row r="257" spans="1:9" x14ac:dyDescent="0.7">
      <c r="A257" s="66"/>
      <c r="B257" s="68"/>
      <c r="C257" s="68"/>
      <c r="D257" s="68"/>
      <c r="E257" s="68"/>
      <c r="F257" s="101"/>
      <c r="G257" s="93"/>
      <c r="H257" s="93"/>
      <c r="I257" s="231"/>
    </row>
    <row r="258" spans="1:9" x14ac:dyDescent="0.7">
      <c r="A258" s="66"/>
      <c r="B258" s="68"/>
      <c r="C258" s="68"/>
      <c r="D258" s="68"/>
      <c r="E258" s="68"/>
      <c r="F258" s="69"/>
      <c r="G258" s="93"/>
      <c r="H258" s="93"/>
      <c r="I258" s="231"/>
    </row>
    <row r="259" spans="1:9" x14ac:dyDescent="0.7">
      <c r="A259" s="66"/>
      <c r="D259" s="89"/>
      <c r="E259" s="89"/>
      <c r="H259" s="93"/>
      <c r="I259" s="231"/>
    </row>
    <row r="260" spans="1:9" x14ac:dyDescent="0.7">
      <c r="A260" s="66"/>
      <c r="B260" s="92"/>
      <c r="C260" s="92"/>
      <c r="D260" s="91"/>
      <c r="E260" s="91"/>
      <c r="F260" s="101"/>
      <c r="H260" s="93"/>
      <c r="I260" s="231"/>
    </row>
    <row r="261" spans="1:9" x14ac:dyDescent="0.7">
      <c r="A261" s="102"/>
      <c r="B261" s="104"/>
      <c r="C261" s="104"/>
      <c r="D261" s="91"/>
      <c r="E261" s="104"/>
      <c r="F261" s="104"/>
      <c r="H261" s="93"/>
      <c r="I261" s="231"/>
    </row>
    <row r="262" spans="1:9" x14ac:dyDescent="0.7">
      <c r="A262" s="66"/>
      <c r="B262" s="104"/>
      <c r="C262" s="104"/>
      <c r="D262" s="91"/>
      <c r="E262" s="104"/>
      <c r="F262" s="104"/>
      <c r="H262" s="93"/>
      <c r="I262" s="231"/>
    </row>
    <row r="263" spans="1:9" x14ac:dyDescent="0.7">
      <c r="A263" s="66"/>
      <c r="B263" s="104"/>
      <c r="C263" s="104"/>
      <c r="D263" s="91"/>
      <c r="E263" s="104"/>
      <c r="F263" s="104"/>
      <c r="H263" s="93"/>
      <c r="I263" s="231"/>
    </row>
    <row r="264" spans="1:9" x14ac:dyDescent="0.7">
      <c r="A264" s="66"/>
      <c r="B264" s="104"/>
      <c r="C264" s="104"/>
      <c r="D264" s="91"/>
      <c r="E264" s="104"/>
      <c r="F264" s="104"/>
      <c r="H264" s="93"/>
      <c r="I264" s="231"/>
    </row>
    <row r="265" spans="1:9" x14ac:dyDescent="0.7">
      <c r="A265" s="102"/>
      <c r="B265" s="104"/>
      <c r="C265" s="104"/>
      <c r="D265" s="91"/>
      <c r="E265" s="104"/>
      <c r="F265" s="104"/>
      <c r="H265" s="93"/>
      <c r="I265" s="231"/>
    </row>
    <row r="266" spans="1:9" x14ac:dyDescent="0.7">
      <c r="A266" s="66"/>
      <c r="B266" s="104"/>
      <c r="C266" s="104"/>
      <c r="D266" s="91"/>
      <c r="E266" s="104"/>
      <c r="F266" s="104"/>
      <c r="H266" s="93"/>
      <c r="I266" s="231"/>
    </row>
    <row r="267" spans="1:9" x14ac:dyDescent="0.7">
      <c r="A267" s="66"/>
      <c r="B267" s="104"/>
      <c r="C267" s="104"/>
      <c r="D267" s="91"/>
      <c r="E267" s="104"/>
      <c r="F267" s="104"/>
      <c r="H267" s="93"/>
      <c r="I267" s="231"/>
    </row>
    <row r="268" spans="1:9" x14ac:dyDescent="0.7">
      <c r="A268" s="95"/>
      <c r="B268" s="95"/>
      <c r="C268" s="96"/>
      <c r="D268" s="91"/>
      <c r="E268" s="104"/>
      <c r="F268" s="104"/>
      <c r="H268" s="93"/>
      <c r="I268" s="231"/>
    </row>
    <row r="269" spans="1:9" x14ac:dyDescent="0.7">
      <c r="A269" s="98"/>
      <c r="B269" s="98"/>
      <c r="C269" s="99"/>
      <c r="D269" s="91"/>
      <c r="E269" s="104"/>
      <c r="F269" s="104"/>
      <c r="H269" s="93"/>
      <c r="I269" s="231"/>
    </row>
    <row r="270" spans="1:9" x14ac:dyDescent="0.7">
      <c r="A270" s="66"/>
      <c r="B270" s="92"/>
      <c r="C270" s="92"/>
      <c r="D270" s="91"/>
      <c r="E270" s="91"/>
      <c r="F270" s="101"/>
      <c r="H270" s="93"/>
      <c r="I270" s="231"/>
    </row>
    <row r="271" spans="1:9" x14ac:dyDescent="0.7">
      <c r="A271" s="102"/>
      <c r="B271" s="104"/>
      <c r="C271" s="104"/>
      <c r="D271" s="91"/>
      <c r="E271" s="104"/>
      <c r="F271" s="104"/>
      <c r="H271" s="93"/>
      <c r="I271" s="231"/>
    </row>
    <row r="272" spans="1:9" x14ac:dyDescent="0.7">
      <c r="A272" s="66"/>
      <c r="B272" s="104"/>
      <c r="C272" s="104"/>
      <c r="D272" s="91"/>
      <c r="E272" s="104"/>
      <c r="F272" s="104"/>
      <c r="H272" s="93"/>
      <c r="I272" s="231"/>
    </row>
    <row r="273" spans="1:9" x14ac:dyDescent="0.7">
      <c r="A273" s="66"/>
      <c r="B273" s="104"/>
      <c r="C273" s="104"/>
      <c r="D273" s="91"/>
      <c r="E273" s="104"/>
      <c r="F273" s="104"/>
      <c r="H273" s="93"/>
      <c r="I273" s="231"/>
    </row>
    <row r="274" spans="1:9" x14ac:dyDescent="0.7">
      <c r="A274" s="66"/>
      <c r="B274" s="104"/>
      <c r="C274" s="104"/>
      <c r="D274" s="91"/>
      <c r="E274" s="104"/>
      <c r="F274" s="104"/>
      <c r="H274" s="93"/>
      <c r="I274" s="231"/>
    </row>
    <row r="275" spans="1:9" x14ac:dyDescent="0.7">
      <c r="A275" s="102"/>
      <c r="B275" s="104"/>
      <c r="C275" s="104"/>
      <c r="D275" s="91"/>
      <c r="E275" s="104"/>
      <c r="F275" s="104"/>
      <c r="H275" s="93"/>
      <c r="I275" s="231"/>
    </row>
    <row r="276" spans="1:9" x14ac:dyDescent="0.7">
      <c r="A276" s="66"/>
      <c r="B276" s="104"/>
      <c r="C276" s="104"/>
      <c r="D276" s="91"/>
      <c r="E276" s="104"/>
      <c r="F276" s="104"/>
      <c r="H276" s="93"/>
      <c r="I276" s="231"/>
    </row>
    <row r="277" spans="1:9" x14ac:dyDescent="0.7">
      <c r="A277" s="66"/>
      <c r="B277" s="104"/>
      <c r="C277" s="104"/>
      <c r="D277" s="91"/>
      <c r="E277" s="104"/>
      <c r="F277" s="104"/>
      <c r="H277" s="93"/>
      <c r="I277" s="231"/>
    </row>
    <row r="278" spans="1:9" x14ac:dyDescent="0.7">
      <c r="A278" s="95"/>
      <c r="B278" s="95"/>
      <c r="C278" s="96"/>
      <c r="D278" s="91"/>
      <c r="E278" s="104"/>
      <c r="F278" s="104"/>
    </row>
    <row r="279" spans="1:9" x14ac:dyDescent="0.7">
      <c r="A279" s="98"/>
      <c r="B279" s="98"/>
      <c r="C279" s="99"/>
      <c r="D279" s="91"/>
      <c r="E279" s="104"/>
      <c r="F279" s="104"/>
    </row>
    <row r="280" spans="1:9" x14ac:dyDescent="0.7">
      <c r="A280" s="66"/>
      <c r="B280" s="92"/>
      <c r="C280" s="92"/>
      <c r="D280" s="91"/>
      <c r="E280" s="91"/>
      <c r="F280" s="101"/>
    </row>
    <row r="281" spans="1:9" x14ac:dyDescent="0.7">
      <c r="A281" s="102"/>
      <c r="B281" s="92"/>
      <c r="C281" s="92"/>
      <c r="D281" s="91"/>
      <c r="E281" s="92"/>
      <c r="F281" s="92"/>
    </row>
    <row r="282" spans="1:9" x14ac:dyDescent="0.7">
      <c r="A282" s="66"/>
      <c r="B282" s="92"/>
      <c r="C282" s="92"/>
      <c r="D282" s="91"/>
      <c r="E282" s="92"/>
      <c r="F282" s="92"/>
    </row>
    <row r="283" spans="1:9" x14ac:dyDescent="0.7">
      <c r="A283" s="66"/>
      <c r="B283" s="92"/>
      <c r="C283" s="92"/>
      <c r="D283" s="91"/>
      <c r="E283" s="92"/>
      <c r="F283" s="92"/>
    </row>
    <row r="284" spans="1:9" x14ac:dyDescent="0.7">
      <c r="A284" s="66"/>
      <c r="B284" s="92"/>
      <c r="C284" s="92"/>
      <c r="D284" s="91"/>
      <c r="E284" s="92"/>
      <c r="F284" s="92"/>
    </row>
    <row r="285" spans="1:9" x14ac:dyDescent="0.7">
      <c r="A285" s="102"/>
      <c r="B285" s="92"/>
      <c r="C285" s="92"/>
      <c r="D285" s="91"/>
      <c r="E285" s="92"/>
      <c r="F285" s="92"/>
    </row>
    <row r="286" spans="1:9" x14ac:dyDescent="0.7">
      <c r="A286" s="66"/>
      <c r="B286" s="104"/>
      <c r="C286" s="104"/>
      <c r="D286" s="91"/>
      <c r="E286" s="104"/>
      <c r="F286" s="104"/>
    </row>
    <row r="287" spans="1:9" x14ac:dyDescent="0.7">
      <c r="A287" s="66"/>
      <c r="B287" s="104"/>
      <c r="C287" s="104"/>
      <c r="D287" s="91"/>
      <c r="E287" s="104"/>
      <c r="F287" s="104"/>
    </row>
    <row r="288" spans="1:9" x14ac:dyDescent="0.7">
      <c r="A288" s="95"/>
      <c r="B288" s="95"/>
      <c r="C288" s="96"/>
      <c r="D288" s="91"/>
      <c r="E288" s="104"/>
      <c r="F288" s="104"/>
    </row>
    <row r="289" spans="1:12" x14ac:dyDescent="0.7">
      <c r="A289" s="98"/>
      <c r="B289" s="98"/>
      <c r="C289" s="99"/>
      <c r="D289" s="91"/>
      <c r="E289" s="104"/>
      <c r="F289" s="104"/>
      <c r="H289" s="93"/>
      <c r="I289" s="93"/>
    </row>
    <row r="290" spans="1:12" x14ac:dyDescent="0.7">
      <c r="A290" s="66"/>
      <c r="B290" s="60"/>
      <c r="C290" s="60"/>
      <c r="D290" s="60"/>
      <c r="E290" s="103"/>
      <c r="F290" s="101"/>
      <c r="H290" s="93"/>
      <c r="I290" s="93"/>
    </row>
    <row r="291" spans="1:12" x14ac:dyDescent="0.7">
      <c r="A291" s="66"/>
      <c r="B291" s="60"/>
      <c r="C291" s="60"/>
      <c r="D291" s="60"/>
      <c r="E291" s="90"/>
      <c r="F291" s="101"/>
      <c r="H291" s="93"/>
      <c r="I291" s="93"/>
    </row>
    <row r="292" spans="1:12" x14ac:dyDescent="0.7">
      <c r="A292" s="66"/>
      <c r="B292" s="68"/>
      <c r="C292" s="68"/>
      <c r="D292" s="68"/>
      <c r="E292" s="68"/>
      <c r="F292" s="101"/>
      <c r="H292" s="93"/>
      <c r="I292" s="231"/>
    </row>
    <row r="293" spans="1:12" x14ac:dyDescent="0.7">
      <c r="A293" s="66"/>
      <c r="B293" s="68"/>
      <c r="C293" s="68"/>
      <c r="D293" s="68"/>
      <c r="E293" s="68"/>
      <c r="F293" s="101"/>
      <c r="H293" s="93"/>
      <c r="I293" s="231"/>
    </row>
    <row r="294" spans="1:12" s="93" customFormat="1" x14ac:dyDescent="0.7">
      <c r="A294" s="66"/>
      <c r="B294" s="68"/>
      <c r="C294" s="68"/>
      <c r="D294" s="68"/>
      <c r="E294" s="68"/>
      <c r="F294" s="70"/>
      <c r="G294" s="80"/>
      <c r="I294" s="231"/>
      <c r="J294" s="231"/>
      <c r="L294" s="247"/>
    </row>
    <row r="295" spans="1:12" s="93" customFormat="1" x14ac:dyDescent="0.7">
      <c r="A295" s="66"/>
      <c r="B295" s="68"/>
      <c r="C295" s="68"/>
      <c r="D295" s="68"/>
      <c r="E295" s="68"/>
      <c r="F295" s="101"/>
      <c r="G295" s="80"/>
      <c r="I295" s="231"/>
      <c r="J295" s="231"/>
      <c r="L295" s="247"/>
    </row>
    <row r="296" spans="1:12" s="93" customFormat="1" x14ac:dyDescent="0.7">
      <c r="A296" s="66"/>
      <c r="B296" s="68"/>
      <c r="C296" s="68"/>
      <c r="D296" s="68"/>
      <c r="E296" s="68"/>
      <c r="F296" s="101"/>
      <c r="G296" s="80"/>
      <c r="I296" s="231"/>
      <c r="J296" s="231"/>
      <c r="L296" s="247"/>
    </row>
    <row r="297" spans="1:12" s="93" customFormat="1" x14ac:dyDescent="0.7">
      <c r="A297" s="66"/>
      <c r="B297" s="68"/>
      <c r="C297" s="68"/>
      <c r="D297" s="68"/>
      <c r="E297" s="68"/>
      <c r="F297" s="70"/>
      <c r="G297" s="80"/>
      <c r="I297" s="231"/>
      <c r="J297" s="231"/>
      <c r="L297" s="247"/>
    </row>
    <row r="298" spans="1:12" s="93" customFormat="1" x14ac:dyDescent="0.7">
      <c r="A298" s="66"/>
      <c r="B298" s="68"/>
      <c r="C298" s="68"/>
      <c r="D298" s="68"/>
      <c r="E298" s="68"/>
      <c r="F298" s="101"/>
      <c r="G298" s="80"/>
      <c r="I298" s="231"/>
      <c r="J298" s="231"/>
      <c r="L298" s="247"/>
    </row>
    <row r="299" spans="1:12" s="93" customFormat="1" x14ac:dyDescent="0.7">
      <c r="A299" s="66"/>
      <c r="B299" s="68"/>
      <c r="C299" s="68"/>
      <c r="D299" s="68"/>
      <c r="E299" s="68"/>
      <c r="F299" s="101"/>
      <c r="G299" s="80"/>
      <c r="I299" s="231"/>
      <c r="J299" s="231"/>
      <c r="L299" s="247"/>
    </row>
    <row r="300" spans="1:12" s="93" customFormat="1" x14ac:dyDescent="0.7">
      <c r="A300" s="66"/>
      <c r="B300" s="68"/>
      <c r="C300" s="68"/>
      <c r="D300" s="68"/>
      <c r="E300" s="68"/>
      <c r="F300" s="70"/>
      <c r="G300" s="80"/>
      <c r="I300" s="231"/>
      <c r="J300" s="231"/>
      <c r="L300" s="247"/>
    </row>
    <row r="301" spans="1:12" s="93" customFormat="1" x14ac:dyDescent="0.7">
      <c r="A301" s="66"/>
      <c r="B301" s="68"/>
      <c r="C301" s="68"/>
      <c r="D301" s="68"/>
      <c r="E301" s="68"/>
      <c r="F301" s="80"/>
      <c r="G301" s="80"/>
      <c r="I301" s="231"/>
      <c r="J301" s="231"/>
      <c r="L301" s="247"/>
    </row>
    <row r="302" spans="1:12" s="93" customFormat="1" x14ac:dyDescent="0.7">
      <c r="A302" s="66"/>
      <c r="B302" s="68"/>
      <c r="C302" s="68"/>
      <c r="D302" s="68"/>
      <c r="E302" s="68"/>
      <c r="F302" s="101"/>
      <c r="G302" s="80"/>
      <c r="I302" s="231"/>
      <c r="J302" s="231"/>
      <c r="L302" s="247"/>
    </row>
    <row r="303" spans="1:12" s="93" customFormat="1" x14ac:dyDescent="0.7">
      <c r="A303" s="102"/>
      <c r="B303" s="104"/>
      <c r="C303" s="104"/>
      <c r="D303" s="68"/>
      <c r="E303" s="104"/>
      <c r="F303" s="104"/>
      <c r="G303" s="80"/>
      <c r="I303" s="231"/>
      <c r="J303" s="231"/>
      <c r="L303" s="247"/>
    </row>
    <row r="304" spans="1:12" x14ac:dyDescent="0.7">
      <c r="A304" s="66"/>
      <c r="B304" s="104"/>
      <c r="C304" s="104"/>
      <c r="D304" s="68"/>
      <c r="E304" s="104"/>
      <c r="F304" s="104"/>
    </row>
    <row r="305" spans="1:9" x14ac:dyDescent="0.7">
      <c r="A305" s="66"/>
      <c r="B305" s="104"/>
      <c r="C305" s="104"/>
      <c r="D305" s="68"/>
      <c r="E305" s="104"/>
      <c r="F305" s="104"/>
    </row>
    <row r="306" spans="1:9" x14ac:dyDescent="0.7">
      <c r="A306" s="66"/>
      <c r="B306" s="104"/>
      <c r="C306" s="104"/>
      <c r="D306" s="68"/>
      <c r="E306" s="104"/>
      <c r="F306" s="104"/>
      <c r="H306" s="93"/>
      <c r="I306" s="93"/>
    </row>
    <row r="307" spans="1:9" x14ac:dyDescent="0.7">
      <c r="A307" s="102"/>
      <c r="B307" s="104"/>
      <c r="C307" s="104"/>
      <c r="D307" s="68"/>
      <c r="E307" s="104"/>
      <c r="F307" s="104"/>
      <c r="H307" s="93"/>
      <c r="I307" s="93"/>
    </row>
    <row r="308" spans="1:9" x14ac:dyDescent="0.7">
      <c r="A308" s="66"/>
      <c r="B308" s="104"/>
      <c r="C308" s="104"/>
      <c r="D308" s="68"/>
      <c r="E308" s="104"/>
      <c r="F308" s="104"/>
      <c r="H308" s="93"/>
      <c r="I308" s="93"/>
    </row>
    <row r="309" spans="1:9" x14ac:dyDescent="0.7">
      <c r="A309" s="66"/>
      <c r="B309" s="104"/>
      <c r="C309" s="104"/>
      <c r="D309" s="68"/>
      <c r="E309" s="104"/>
      <c r="F309" s="104"/>
      <c r="H309" s="93"/>
      <c r="I309" s="93"/>
    </row>
    <row r="310" spans="1:9" x14ac:dyDescent="0.7">
      <c r="A310" s="66"/>
      <c r="B310" s="104"/>
      <c r="C310" s="104"/>
      <c r="D310" s="68"/>
      <c r="E310" s="104"/>
      <c r="F310" s="104"/>
      <c r="H310" s="93"/>
      <c r="I310" s="93"/>
    </row>
    <row r="311" spans="1:9" x14ac:dyDescent="0.7">
      <c r="A311" s="66"/>
      <c r="B311" s="104"/>
      <c r="C311" s="104"/>
      <c r="D311" s="68"/>
      <c r="E311" s="104"/>
      <c r="F311" s="104"/>
      <c r="H311" s="93"/>
      <c r="I311" s="93"/>
    </row>
    <row r="312" spans="1:9" x14ac:dyDescent="0.7">
      <c r="A312" s="66"/>
      <c r="B312" s="92"/>
      <c r="C312" s="92"/>
      <c r="D312" s="68"/>
      <c r="E312" s="91"/>
      <c r="F312" s="101"/>
      <c r="H312" s="93"/>
      <c r="I312" s="93"/>
    </row>
    <row r="313" spans="1:9" x14ac:dyDescent="0.7">
      <c r="A313" s="102"/>
      <c r="B313" s="104"/>
      <c r="C313" s="104"/>
      <c r="D313" s="68"/>
      <c r="E313" s="104"/>
      <c r="F313" s="104"/>
      <c r="H313" s="93"/>
      <c r="I313" s="93"/>
    </row>
    <row r="314" spans="1:9" x14ac:dyDescent="0.7">
      <c r="A314" s="66"/>
      <c r="B314" s="104"/>
      <c r="C314" s="104"/>
      <c r="D314" s="68"/>
      <c r="E314" s="104"/>
      <c r="F314" s="104"/>
      <c r="H314" s="93"/>
      <c r="I314" s="93"/>
    </row>
    <row r="315" spans="1:9" x14ac:dyDescent="0.7">
      <c r="A315" s="66"/>
      <c r="B315" s="104"/>
      <c r="C315" s="104"/>
      <c r="D315" s="68"/>
      <c r="E315" s="104"/>
      <c r="F315" s="104"/>
    </row>
    <row r="316" spans="1:9" x14ac:dyDescent="0.7">
      <c r="A316" s="66"/>
      <c r="B316" s="104"/>
      <c r="C316" s="104"/>
      <c r="D316" s="68"/>
      <c r="E316" s="104"/>
      <c r="F316" s="104"/>
      <c r="H316" s="93"/>
      <c r="I316" s="93"/>
    </row>
    <row r="317" spans="1:9" x14ac:dyDescent="0.7">
      <c r="A317" s="102"/>
      <c r="B317" s="104"/>
      <c r="C317" s="104"/>
      <c r="D317" s="68"/>
      <c r="E317" s="104"/>
      <c r="F317" s="104"/>
      <c r="H317" s="93"/>
      <c r="I317" s="93"/>
    </row>
    <row r="318" spans="1:9" x14ac:dyDescent="0.7">
      <c r="A318" s="66"/>
      <c r="B318" s="104"/>
      <c r="C318" s="104"/>
      <c r="D318" s="68"/>
      <c r="E318" s="104"/>
      <c r="F318" s="104"/>
      <c r="H318" s="93"/>
      <c r="I318" s="93"/>
    </row>
    <row r="319" spans="1:9" x14ac:dyDescent="0.7">
      <c r="A319" s="66"/>
      <c r="B319" s="104"/>
      <c r="C319" s="104"/>
      <c r="D319" s="68"/>
      <c r="E319" s="104"/>
      <c r="F319" s="104"/>
      <c r="H319" s="93"/>
      <c r="I319" s="93"/>
    </row>
    <row r="320" spans="1:9" x14ac:dyDescent="0.7">
      <c r="A320" s="66"/>
      <c r="B320" s="104"/>
      <c r="C320" s="104"/>
      <c r="D320" s="68"/>
      <c r="E320" s="104"/>
      <c r="F320" s="104"/>
      <c r="H320" s="93"/>
      <c r="I320" s="93"/>
    </row>
    <row r="321" spans="1:9" x14ac:dyDescent="0.7">
      <c r="A321" s="66"/>
      <c r="B321" s="104"/>
      <c r="C321" s="104"/>
      <c r="D321" s="68"/>
      <c r="E321" s="104"/>
      <c r="F321" s="104"/>
      <c r="H321" s="93"/>
      <c r="I321" s="93"/>
    </row>
    <row r="322" spans="1:9" x14ac:dyDescent="0.7">
      <c r="A322" s="66"/>
      <c r="B322" s="92"/>
      <c r="C322" s="92"/>
      <c r="D322" s="68"/>
      <c r="E322" s="91"/>
      <c r="F322" s="101"/>
      <c r="H322" s="93"/>
      <c r="I322" s="93"/>
    </row>
    <row r="323" spans="1:9" x14ac:dyDescent="0.7">
      <c r="A323" s="102"/>
      <c r="B323" s="92"/>
      <c r="C323" s="92"/>
      <c r="D323" s="68"/>
      <c r="E323" s="92"/>
      <c r="F323" s="92"/>
      <c r="H323" s="93"/>
      <c r="I323" s="93"/>
    </row>
    <row r="324" spans="1:9" x14ac:dyDescent="0.7">
      <c r="A324" s="66"/>
      <c r="B324" s="92"/>
      <c r="C324" s="92"/>
      <c r="D324" s="68"/>
      <c r="E324" s="92"/>
      <c r="F324" s="92"/>
      <c r="H324" s="93"/>
      <c r="I324" s="93"/>
    </row>
    <row r="325" spans="1:9" x14ac:dyDescent="0.7">
      <c r="A325" s="66"/>
      <c r="B325" s="92"/>
      <c r="C325" s="92"/>
      <c r="D325" s="68"/>
      <c r="E325" s="92"/>
      <c r="F325" s="92"/>
    </row>
    <row r="326" spans="1:9" x14ac:dyDescent="0.7">
      <c r="A326" s="66"/>
      <c r="B326" s="92"/>
      <c r="C326" s="92"/>
      <c r="D326" s="68"/>
      <c r="E326" s="92"/>
      <c r="F326" s="92"/>
    </row>
    <row r="327" spans="1:9" x14ac:dyDescent="0.7">
      <c r="A327" s="102"/>
      <c r="B327" s="92"/>
      <c r="C327" s="92"/>
      <c r="D327" s="68"/>
      <c r="E327" s="92"/>
      <c r="F327" s="92"/>
    </row>
    <row r="328" spans="1:9" x14ac:dyDescent="0.7">
      <c r="A328" s="66"/>
      <c r="B328" s="104"/>
      <c r="C328" s="104"/>
      <c r="D328" s="68"/>
      <c r="E328" s="104"/>
      <c r="F328" s="104"/>
    </row>
    <row r="329" spans="1:9" x14ac:dyDescent="0.7">
      <c r="A329" s="66"/>
      <c r="B329" s="104"/>
      <c r="C329" s="104"/>
      <c r="D329" s="68"/>
      <c r="E329" s="104"/>
      <c r="F329" s="104"/>
    </row>
    <row r="330" spans="1:9" x14ac:dyDescent="0.7">
      <c r="A330" s="66"/>
      <c r="B330" s="68"/>
      <c r="C330" s="68"/>
      <c r="D330" s="68"/>
      <c r="E330" s="65"/>
      <c r="F330" s="66"/>
    </row>
    <row r="331" spans="1:9" x14ac:dyDescent="0.7">
      <c r="A331" s="66"/>
      <c r="B331" s="70"/>
      <c r="C331" s="70"/>
      <c r="D331" s="68"/>
      <c r="E331" s="65"/>
      <c r="F331" s="66"/>
    </row>
    <row r="332" spans="1:9" x14ac:dyDescent="0.7">
      <c r="A332" s="66"/>
      <c r="B332" s="70"/>
      <c r="C332" s="70"/>
      <c r="D332" s="68"/>
      <c r="E332" s="72"/>
      <c r="F332" s="66"/>
    </row>
    <row r="333" spans="1:9" x14ac:dyDescent="0.7">
      <c r="A333" s="66"/>
      <c r="B333" s="70"/>
      <c r="C333" s="70"/>
      <c r="D333" s="68"/>
      <c r="E333" s="72"/>
      <c r="F333" s="66"/>
    </row>
    <row r="334" spans="1:9" x14ac:dyDescent="0.7">
      <c r="A334" s="66"/>
      <c r="B334" s="68"/>
      <c r="C334" s="68"/>
      <c r="D334" s="68"/>
      <c r="E334" s="68"/>
      <c r="F334" s="101"/>
    </row>
    <row r="335" spans="1:9" x14ac:dyDescent="0.7">
      <c r="A335" s="66"/>
      <c r="B335" s="68"/>
      <c r="C335" s="68"/>
      <c r="D335" s="68"/>
      <c r="E335" s="68"/>
      <c r="F335" s="101"/>
    </row>
    <row r="336" spans="1:9" x14ac:dyDescent="0.7">
      <c r="A336" s="66"/>
      <c r="B336" s="68"/>
      <c r="C336" s="68"/>
      <c r="D336" s="68"/>
      <c r="E336" s="68"/>
      <c r="F336" s="101"/>
    </row>
    <row r="337" spans="1:9" x14ac:dyDescent="0.7">
      <c r="A337" s="66"/>
      <c r="B337" s="68"/>
      <c r="C337" s="68"/>
      <c r="D337" s="68"/>
      <c r="E337" s="68"/>
      <c r="F337" s="101"/>
    </row>
    <row r="338" spans="1:9" x14ac:dyDescent="0.7">
      <c r="A338" s="66"/>
      <c r="B338" s="68"/>
      <c r="C338" s="68"/>
      <c r="D338" s="68"/>
      <c r="E338" s="68"/>
      <c r="F338" s="101"/>
    </row>
    <row r="339" spans="1:9" x14ac:dyDescent="0.7">
      <c r="A339" s="66"/>
      <c r="B339" s="68"/>
      <c r="C339" s="68"/>
      <c r="D339" s="68"/>
      <c r="E339" s="68"/>
      <c r="F339" s="69"/>
    </row>
    <row r="340" spans="1:9" x14ac:dyDescent="0.7">
      <c r="A340" s="66"/>
      <c r="B340" s="68"/>
      <c r="C340" s="68"/>
      <c r="D340" s="68"/>
      <c r="E340" s="68"/>
      <c r="F340" s="101"/>
    </row>
    <row r="341" spans="1:9" x14ac:dyDescent="0.7">
      <c r="A341" s="66"/>
      <c r="B341" s="68"/>
      <c r="C341" s="68"/>
      <c r="D341" s="68"/>
      <c r="E341" s="68"/>
      <c r="F341" s="101"/>
    </row>
    <row r="342" spans="1:9" x14ac:dyDescent="0.7">
      <c r="A342" s="66"/>
      <c r="B342" s="68"/>
      <c r="C342" s="68"/>
      <c r="D342" s="68"/>
      <c r="E342" s="68"/>
      <c r="F342" s="69"/>
    </row>
    <row r="343" spans="1:9" x14ac:dyDescent="0.7">
      <c r="A343" s="66"/>
      <c r="B343" s="68"/>
      <c r="C343" s="68"/>
      <c r="D343" s="68"/>
      <c r="E343" s="68"/>
      <c r="F343" s="101"/>
    </row>
    <row r="344" spans="1:9" x14ac:dyDescent="0.7">
      <c r="A344" s="66"/>
      <c r="B344" s="68"/>
      <c r="C344" s="68"/>
      <c r="D344" s="68"/>
      <c r="E344" s="68"/>
      <c r="F344" s="101"/>
    </row>
    <row r="345" spans="1:9" x14ac:dyDescent="0.7">
      <c r="A345" s="66"/>
      <c r="B345" s="68"/>
      <c r="C345" s="68"/>
      <c r="D345" s="68"/>
      <c r="E345" s="68"/>
      <c r="F345" s="69"/>
    </row>
    <row r="346" spans="1:9" x14ac:dyDescent="0.7">
      <c r="A346" s="66"/>
      <c r="D346" s="68"/>
      <c r="E346" s="89"/>
    </row>
    <row r="347" spans="1:9" x14ac:dyDescent="0.7">
      <c r="A347" s="66"/>
      <c r="B347" s="92"/>
      <c r="C347" s="92"/>
      <c r="D347" s="68"/>
      <c r="E347" s="91"/>
      <c r="F347" s="101"/>
    </row>
    <row r="348" spans="1:9" x14ac:dyDescent="0.7">
      <c r="A348" s="102"/>
      <c r="B348" s="104"/>
      <c r="C348" s="104"/>
      <c r="D348" s="68"/>
      <c r="E348" s="104"/>
      <c r="F348" s="104"/>
      <c r="H348" s="93"/>
      <c r="I348" s="93"/>
    </row>
    <row r="349" spans="1:9" x14ac:dyDescent="0.7">
      <c r="A349" s="66"/>
      <c r="B349" s="104"/>
      <c r="C349" s="104"/>
      <c r="D349" s="68"/>
      <c r="E349" s="104"/>
      <c r="F349" s="104"/>
      <c r="H349" s="93"/>
      <c r="I349" s="93"/>
    </row>
    <row r="350" spans="1:9" x14ac:dyDescent="0.7">
      <c r="A350" s="66"/>
      <c r="B350" s="104"/>
      <c r="C350" s="104"/>
      <c r="D350" s="68"/>
      <c r="E350" s="104"/>
      <c r="F350" s="104"/>
      <c r="H350" s="93"/>
      <c r="I350" s="93"/>
    </row>
    <row r="351" spans="1:9" x14ac:dyDescent="0.7">
      <c r="A351" s="66"/>
      <c r="B351" s="104"/>
      <c r="C351" s="104"/>
      <c r="D351" s="68"/>
      <c r="E351" s="104"/>
      <c r="F351" s="104"/>
      <c r="H351" s="93"/>
      <c r="I351" s="93"/>
    </row>
    <row r="352" spans="1:9" x14ac:dyDescent="0.7">
      <c r="A352" s="102"/>
      <c r="B352" s="104"/>
      <c r="C352" s="104"/>
      <c r="D352" s="68"/>
      <c r="E352" s="104"/>
      <c r="F352" s="104"/>
      <c r="H352" s="93"/>
      <c r="I352" s="93"/>
    </row>
    <row r="353" spans="1:9" x14ac:dyDescent="0.7">
      <c r="A353" s="66"/>
      <c r="B353" s="104"/>
      <c r="C353" s="104"/>
      <c r="D353" s="68"/>
      <c r="E353" s="104"/>
      <c r="F353" s="104"/>
      <c r="H353" s="93"/>
      <c r="I353" s="93"/>
    </row>
    <row r="354" spans="1:9" x14ac:dyDescent="0.7">
      <c r="A354" s="66"/>
      <c r="B354" s="104"/>
      <c r="C354" s="104"/>
      <c r="D354" s="68"/>
      <c r="E354" s="104"/>
      <c r="F354" s="104"/>
      <c r="H354" s="93"/>
      <c r="I354" s="93"/>
    </row>
    <row r="355" spans="1:9" x14ac:dyDescent="0.7">
      <c r="A355" s="66"/>
      <c r="B355" s="92"/>
      <c r="C355" s="92"/>
      <c r="D355" s="68"/>
      <c r="E355" s="91"/>
      <c r="F355" s="101"/>
      <c r="H355" s="93"/>
      <c r="I355" s="93"/>
    </row>
    <row r="356" spans="1:9" x14ac:dyDescent="0.7">
      <c r="A356" s="102"/>
      <c r="B356" s="104"/>
      <c r="C356" s="104"/>
      <c r="D356" s="68"/>
      <c r="E356" s="104"/>
      <c r="F356" s="104"/>
      <c r="H356" s="93"/>
      <c r="I356" s="93"/>
    </row>
    <row r="357" spans="1:9" x14ac:dyDescent="0.7">
      <c r="A357" s="66"/>
      <c r="B357" s="104"/>
      <c r="C357" s="104"/>
      <c r="D357" s="68"/>
      <c r="E357" s="104"/>
      <c r="F357" s="104"/>
    </row>
    <row r="358" spans="1:9" x14ac:dyDescent="0.7">
      <c r="A358" s="66"/>
      <c r="B358" s="104"/>
      <c r="C358" s="104"/>
      <c r="D358" s="68"/>
      <c r="E358" s="104"/>
      <c r="F358" s="104"/>
      <c r="H358" s="93"/>
      <c r="I358" s="93"/>
    </row>
    <row r="359" spans="1:9" x14ac:dyDescent="0.7">
      <c r="A359" s="66"/>
      <c r="B359" s="104"/>
      <c r="C359" s="104"/>
      <c r="D359" s="68"/>
      <c r="E359" s="104"/>
      <c r="F359" s="104"/>
      <c r="H359" s="93"/>
      <c r="I359" s="93"/>
    </row>
    <row r="360" spans="1:9" x14ac:dyDescent="0.7">
      <c r="A360" s="102"/>
      <c r="B360" s="104"/>
      <c r="C360" s="104"/>
      <c r="D360" s="68"/>
      <c r="E360" s="104"/>
      <c r="F360" s="104"/>
      <c r="H360" s="93"/>
      <c r="I360" s="93"/>
    </row>
    <row r="361" spans="1:9" x14ac:dyDescent="0.7">
      <c r="A361" s="66"/>
      <c r="B361" s="104"/>
      <c r="C361" s="104"/>
      <c r="D361" s="68"/>
      <c r="E361" s="104"/>
      <c r="F361" s="104"/>
      <c r="H361" s="93"/>
      <c r="I361" s="93"/>
    </row>
    <row r="362" spans="1:9" x14ac:dyDescent="0.7">
      <c r="A362" s="66"/>
      <c r="B362" s="104"/>
      <c r="C362" s="104"/>
      <c r="D362" s="68"/>
      <c r="E362" s="104"/>
      <c r="F362" s="104"/>
      <c r="H362" s="93"/>
      <c r="I362" s="93"/>
    </row>
    <row r="363" spans="1:9" x14ac:dyDescent="0.7">
      <c r="A363" s="66"/>
      <c r="B363" s="92"/>
      <c r="C363" s="92"/>
      <c r="D363" s="68"/>
      <c r="E363" s="91"/>
      <c r="F363" s="101"/>
      <c r="H363" s="93"/>
      <c r="I363" s="93"/>
    </row>
    <row r="364" spans="1:9" x14ac:dyDescent="0.7">
      <c r="A364" s="102"/>
      <c r="B364" s="92"/>
      <c r="C364" s="92"/>
      <c r="D364" s="68"/>
      <c r="E364" s="92"/>
      <c r="F364" s="92"/>
      <c r="H364" s="93"/>
      <c r="I364" s="93"/>
    </row>
    <row r="365" spans="1:9" x14ac:dyDescent="0.7">
      <c r="A365" s="66"/>
      <c r="B365" s="92"/>
      <c r="C365" s="92"/>
      <c r="D365" s="68"/>
      <c r="E365" s="92"/>
      <c r="F365" s="92"/>
      <c r="H365" s="93"/>
      <c r="I365" s="93"/>
    </row>
    <row r="366" spans="1:9" x14ac:dyDescent="0.7">
      <c r="A366" s="66"/>
      <c r="B366" s="92"/>
      <c r="C366" s="92"/>
      <c r="D366" s="68"/>
      <c r="E366" s="92"/>
      <c r="F366" s="92"/>
      <c r="H366" s="93"/>
      <c r="I366" s="93"/>
    </row>
    <row r="367" spans="1:9" x14ac:dyDescent="0.7">
      <c r="A367" s="66"/>
      <c r="B367" s="92"/>
      <c r="C367" s="92"/>
      <c r="D367" s="68"/>
      <c r="E367" s="92"/>
      <c r="F367" s="92"/>
    </row>
    <row r="368" spans="1:9" x14ac:dyDescent="0.7">
      <c r="A368" s="102"/>
      <c r="B368" s="92"/>
      <c r="C368" s="92"/>
      <c r="D368" s="68"/>
      <c r="E368" s="92"/>
      <c r="F368" s="92"/>
    </row>
    <row r="369" spans="1:9" x14ac:dyDescent="0.7">
      <c r="A369" s="66"/>
      <c r="B369" s="104"/>
      <c r="C369" s="104"/>
      <c r="D369" s="68"/>
      <c r="E369" s="104"/>
      <c r="F369" s="104"/>
    </row>
    <row r="370" spans="1:9" x14ac:dyDescent="0.7">
      <c r="A370" s="66"/>
      <c r="B370" s="104"/>
      <c r="C370" s="104"/>
      <c r="D370" s="68"/>
      <c r="E370" s="104"/>
      <c r="F370" s="104"/>
    </row>
    <row r="371" spans="1:9" x14ac:dyDescent="0.7">
      <c r="A371" s="66"/>
      <c r="B371" s="60"/>
      <c r="C371" s="60"/>
      <c r="D371" s="68"/>
      <c r="E371" s="103"/>
      <c r="F371" s="101"/>
    </row>
    <row r="372" spans="1:9" x14ac:dyDescent="0.7">
      <c r="A372" s="66"/>
      <c r="B372" s="60"/>
      <c r="C372" s="60"/>
      <c r="D372" s="68"/>
      <c r="E372" s="90"/>
      <c r="F372" s="101"/>
    </row>
    <row r="373" spans="1:9" x14ac:dyDescent="0.7">
      <c r="A373" s="66"/>
      <c r="B373" s="68"/>
      <c r="C373" s="68"/>
      <c r="D373" s="68"/>
      <c r="E373" s="68"/>
      <c r="F373" s="101"/>
    </row>
    <row r="374" spans="1:9" x14ac:dyDescent="0.7">
      <c r="A374" s="66"/>
      <c r="B374" s="68"/>
      <c r="C374" s="68"/>
      <c r="D374" s="68"/>
      <c r="E374" s="68"/>
      <c r="F374" s="101"/>
    </row>
    <row r="375" spans="1:9" x14ac:dyDescent="0.7">
      <c r="A375" s="66"/>
      <c r="B375" s="68"/>
      <c r="C375" s="68"/>
      <c r="D375" s="68"/>
      <c r="E375" s="68"/>
      <c r="F375" s="70"/>
    </row>
    <row r="376" spans="1:9" x14ac:dyDescent="0.7">
      <c r="A376" s="66"/>
      <c r="B376" s="68"/>
      <c r="C376" s="68"/>
      <c r="D376" s="68"/>
      <c r="E376" s="68"/>
      <c r="F376" s="101"/>
      <c r="H376" s="93"/>
      <c r="I376" s="231"/>
    </row>
    <row r="377" spans="1:9" x14ac:dyDescent="0.7">
      <c r="A377" s="66"/>
      <c r="B377" s="68"/>
      <c r="C377" s="68"/>
      <c r="D377" s="68"/>
      <c r="E377" s="68"/>
      <c r="F377" s="101"/>
      <c r="H377" s="93"/>
      <c r="I377" s="93"/>
    </row>
    <row r="378" spans="1:9" x14ac:dyDescent="0.7">
      <c r="A378" s="66"/>
      <c r="B378" s="68"/>
      <c r="C378" s="68"/>
      <c r="D378" s="68"/>
      <c r="E378" s="68"/>
      <c r="F378" s="70"/>
      <c r="H378" s="93"/>
      <c r="I378" s="93"/>
    </row>
    <row r="379" spans="1:9" x14ac:dyDescent="0.7">
      <c r="A379" s="66"/>
      <c r="B379" s="68"/>
      <c r="C379" s="68"/>
      <c r="D379" s="68"/>
      <c r="E379" s="68"/>
      <c r="F379" s="101"/>
      <c r="H379" s="93"/>
      <c r="I379" s="231"/>
    </row>
    <row r="380" spans="1:9" x14ac:dyDescent="0.7">
      <c r="A380" s="66"/>
      <c r="B380" s="68"/>
      <c r="C380" s="68"/>
      <c r="D380" s="68"/>
      <c r="E380" s="68"/>
      <c r="F380" s="101"/>
      <c r="H380" s="93"/>
      <c r="I380" s="231"/>
    </row>
    <row r="381" spans="1:9" x14ac:dyDescent="0.7">
      <c r="A381" s="66"/>
      <c r="B381" s="68"/>
      <c r="C381" s="68"/>
      <c r="D381" s="68"/>
      <c r="E381" s="68"/>
      <c r="F381" s="70"/>
      <c r="H381" s="93"/>
      <c r="I381" s="231"/>
    </row>
    <row r="382" spans="1:9" x14ac:dyDescent="0.7">
      <c r="A382" s="66"/>
      <c r="B382" s="68"/>
      <c r="C382" s="68"/>
      <c r="D382" s="68"/>
      <c r="E382" s="68"/>
      <c r="H382" s="93"/>
      <c r="I382" s="231"/>
    </row>
    <row r="383" spans="1:9" x14ac:dyDescent="0.7">
      <c r="A383" s="66"/>
      <c r="B383" s="68"/>
      <c r="C383" s="68"/>
      <c r="D383" s="68"/>
      <c r="E383" s="68"/>
      <c r="F383" s="101"/>
      <c r="H383" s="93"/>
      <c r="I383" s="231"/>
    </row>
    <row r="384" spans="1:9" x14ac:dyDescent="0.7">
      <c r="A384" s="102"/>
      <c r="B384" s="104"/>
      <c r="C384" s="104"/>
      <c r="D384" s="68"/>
      <c r="E384" s="104"/>
      <c r="F384" s="104"/>
      <c r="H384" s="93"/>
      <c r="I384" s="231"/>
    </row>
    <row r="385" spans="1:9" x14ac:dyDescent="0.7">
      <c r="A385" s="66"/>
      <c r="B385" s="104"/>
      <c r="C385" s="104"/>
      <c r="D385" s="68"/>
      <c r="E385" s="104"/>
      <c r="F385" s="104"/>
      <c r="H385" s="93"/>
      <c r="I385" s="231"/>
    </row>
    <row r="386" spans="1:9" x14ac:dyDescent="0.7">
      <c r="A386" s="66"/>
      <c r="B386" s="104"/>
      <c r="C386" s="104"/>
      <c r="D386" s="68"/>
      <c r="E386" s="104"/>
      <c r="F386" s="104"/>
      <c r="H386" s="93"/>
      <c r="I386" s="231"/>
    </row>
    <row r="387" spans="1:9" x14ac:dyDescent="0.7">
      <c r="A387" s="66"/>
      <c r="B387" s="104"/>
      <c r="C387" s="104"/>
      <c r="D387" s="68"/>
      <c r="E387" s="104"/>
      <c r="F387" s="104"/>
      <c r="H387" s="93"/>
      <c r="I387" s="231"/>
    </row>
    <row r="388" spans="1:9" x14ac:dyDescent="0.7">
      <c r="A388" s="102"/>
      <c r="B388" s="104"/>
      <c r="C388" s="104"/>
      <c r="D388" s="68"/>
      <c r="E388" s="104"/>
      <c r="F388" s="104"/>
      <c r="H388" s="93"/>
      <c r="I388" s="231"/>
    </row>
    <row r="389" spans="1:9" x14ac:dyDescent="0.7">
      <c r="A389" s="66"/>
      <c r="B389" s="104"/>
      <c r="C389" s="104"/>
      <c r="D389" s="68"/>
      <c r="E389" s="104"/>
      <c r="F389" s="104"/>
      <c r="H389" s="93"/>
      <c r="I389" s="231"/>
    </row>
    <row r="390" spans="1:9" x14ac:dyDescent="0.7">
      <c r="A390" s="66"/>
      <c r="B390" s="104"/>
      <c r="C390" s="104"/>
      <c r="D390" s="68"/>
      <c r="E390" s="104"/>
      <c r="F390" s="104"/>
      <c r="H390" s="93"/>
      <c r="I390" s="231"/>
    </row>
    <row r="391" spans="1:9" x14ac:dyDescent="0.7">
      <c r="A391" s="66"/>
      <c r="B391" s="92"/>
      <c r="C391" s="92"/>
      <c r="D391" s="68"/>
      <c r="E391" s="91"/>
      <c r="F391" s="101"/>
    </row>
    <row r="392" spans="1:9" x14ac:dyDescent="0.7">
      <c r="A392" s="102"/>
      <c r="B392" s="104"/>
      <c r="C392" s="104"/>
      <c r="D392" s="68"/>
      <c r="E392" s="104"/>
      <c r="F392" s="104"/>
    </row>
    <row r="393" spans="1:9" x14ac:dyDescent="0.7">
      <c r="A393" s="66"/>
      <c r="B393" s="104"/>
      <c r="C393" s="104"/>
      <c r="D393" s="68"/>
      <c r="E393" s="104"/>
      <c r="F393" s="104"/>
      <c r="H393" s="93"/>
      <c r="I393" s="93"/>
    </row>
    <row r="394" spans="1:9" x14ac:dyDescent="0.7">
      <c r="A394" s="66"/>
      <c r="B394" s="104"/>
      <c r="C394" s="104"/>
      <c r="D394" s="68"/>
      <c r="E394" s="104"/>
      <c r="F394" s="104"/>
      <c r="H394" s="93"/>
      <c r="I394" s="93"/>
    </row>
    <row r="395" spans="1:9" x14ac:dyDescent="0.7">
      <c r="A395" s="66"/>
      <c r="B395" s="104"/>
      <c r="C395" s="104"/>
      <c r="D395" s="68"/>
      <c r="E395" s="104"/>
      <c r="F395" s="104"/>
      <c r="H395" s="93"/>
      <c r="I395" s="93"/>
    </row>
    <row r="396" spans="1:9" x14ac:dyDescent="0.7">
      <c r="A396" s="102"/>
      <c r="B396" s="104"/>
      <c r="C396" s="104"/>
      <c r="D396" s="68"/>
      <c r="E396" s="104"/>
      <c r="F396" s="104"/>
      <c r="H396" s="93"/>
      <c r="I396" s="93"/>
    </row>
    <row r="397" spans="1:9" x14ac:dyDescent="0.7">
      <c r="A397" s="66"/>
      <c r="B397" s="104"/>
      <c r="C397" s="104"/>
      <c r="D397" s="68"/>
      <c r="E397" s="104"/>
      <c r="F397" s="104"/>
      <c r="H397" s="93"/>
      <c r="I397" s="93"/>
    </row>
    <row r="398" spans="1:9" x14ac:dyDescent="0.7">
      <c r="A398" s="66"/>
      <c r="B398" s="104"/>
      <c r="C398" s="104"/>
      <c r="D398" s="68"/>
      <c r="E398" s="104"/>
      <c r="F398" s="104"/>
      <c r="H398" s="93"/>
      <c r="I398" s="93"/>
    </row>
    <row r="399" spans="1:9" x14ac:dyDescent="0.7">
      <c r="A399" s="66"/>
      <c r="B399" s="92"/>
      <c r="C399" s="92"/>
      <c r="D399" s="68"/>
      <c r="E399" s="91"/>
      <c r="F399" s="101"/>
      <c r="H399" s="93"/>
      <c r="I399" s="93"/>
    </row>
    <row r="400" spans="1:9" x14ac:dyDescent="0.7">
      <c r="A400" s="102"/>
      <c r="B400" s="92"/>
      <c r="C400" s="92"/>
      <c r="D400" s="68"/>
      <c r="E400" s="92"/>
      <c r="F400" s="92"/>
    </row>
    <row r="401" spans="1:9" x14ac:dyDescent="0.7">
      <c r="A401" s="66"/>
      <c r="B401" s="92"/>
      <c r="C401" s="92"/>
      <c r="D401" s="68"/>
      <c r="E401" s="92"/>
      <c r="F401" s="92"/>
      <c r="H401" s="93"/>
      <c r="I401" s="93"/>
    </row>
    <row r="402" spans="1:9" x14ac:dyDescent="0.7">
      <c r="A402" s="66"/>
      <c r="B402" s="92"/>
      <c r="C402" s="92"/>
      <c r="D402" s="68"/>
      <c r="E402" s="92"/>
      <c r="F402" s="92"/>
      <c r="H402" s="93"/>
      <c r="I402" s="93"/>
    </row>
    <row r="403" spans="1:9" x14ac:dyDescent="0.7">
      <c r="A403" s="66"/>
      <c r="B403" s="92"/>
      <c r="C403" s="92"/>
      <c r="D403" s="68"/>
      <c r="E403" s="92"/>
      <c r="F403" s="92"/>
      <c r="H403" s="93"/>
      <c r="I403" s="93"/>
    </row>
    <row r="404" spans="1:9" x14ac:dyDescent="0.7">
      <c r="A404" s="102"/>
      <c r="B404" s="92"/>
      <c r="C404" s="92"/>
      <c r="D404" s="68"/>
      <c r="E404" s="92"/>
      <c r="F404" s="92"/>
      <c r="H404" s="93"/>
      <c r="I404" s="93"/>
    </row>
    <row r="405" spans="1:9" x14ac:dyDescent="0.7">
      <c r="A405" s="66"/>
      <c r="B405" s="104"/>
      <c r="C405" s="104"/>
      <c r="D405" s="68"/>
      <c r="E405" s="104"/>
      <c r="F405" s="104"/>
      <c r="H405" s="93"/>
      <c r="I405" s="93"/>
    </row>
    <row r="406" spans="1:9" x14ac:dyDescent="0.7">
      <c r="A406" s="66"/>
      <c r="B406" s="104"/>
      <c r="C406" s="104"/>
      <c r="D406" s="68"/>
      <c r="E406" s="104"/>
      <c r="F406" s="104"/>
      <c r="H406" s="93"/>
      <c r="I406" s="93"/>
    </row>
    <row r="407" spans="1:9" x14ac:dyDescent="0.7">
      <c r="H407" s="93"/>
      <c r="I407" s="93"/>
    </row>
    <row r="408" spans="1:9" x14ac:dyDescent="0.7">
      <c r="A408" s="100"/>
    </row>
    <row r="409" spans="1:9" ht="30.6" x14ac:dyDescent="0.8">
      <c r="A409" s="57"/>
      <c r="B409" s="51"/>
      <c r="C409" s="51"/>
      <c r="D409" s="52"/>
      <c r="E409" s="52"/>
      <c r="F409" s="53"/>
    </row>
    <row r="410" spans="1:9" ht="30.6" x14ac:dyDescent="0.8">
      <c r="A410" s="73"/>
      <c r="B410" s="51"/>
      <c r="C410" s="51"/>
      <c r="D410" s="52"/>
      <c r="E410" s="52"/>
      <c r="F410" s="53"/>
    </row>
    <row r="411" spans="1:9" ht="30.6" x14ac:dyDescent="0.8">
      <c r="A411" s="73"/>
      <c r="B411" s="51"/>
      <c r="C411" s="51"/>
      <c r="D411" s="52"/>
      <c r="E411" s="52"/>
      <c r="F411" s="53"/>
    </row>
    <row r="412" spans="1:9" x14ac:dyDescent="0.7">
      <c r="A412" s="59"/>
      <c r="B412" s="60"/>
      <c r="C412" s="60"/>
      <c r="D412" s="60"/>
      <c r="E412" s="61"/>
      <c r="F412" s="59"/>
    </row>
    <row r="413" spans="1:9" x14ac:dyDescent="0.7">
      <c r="A413" s="59"/>
      <c r="B413" s="60"/>
      <c r="C413" s="60"/>
      <c r="D413" s="60"/>
      <c r="E413" s="61"/>
      <c r="F413" s="59"/>
    </row>
    <row r="414" spans="1:9" x14ac:dyDescent="0.7">
      <c r="A414" s="59"/>
      <c r="B414" s="60"/>
      <c r="C414" s="60"/>
      <c r="D414" s="60"/>
      <c r="E414" s="61"/>
      <c r="F414" s="59"/>
    </row>
    <row r="415" spans="1:9" x14ac:dyDescent="0.7">
      <c r="A415" s="59"/>
      <c r="B415" s="60"/>
      <c r="C415" s="60"/>
      <c r="D415" s="60"/>
      <c r="E415" s="61"/>
      <c r="F415" s="59"/>
    </row>
    <row r="416" spans="1:9" x14ac:dyDescent="0.7">
      <c r="A416" s="59"/>
      <c r="B416" s="60"/>
      <c r="C416" s="60"/>
      <c r="D416" s="60"/>
      <c r="E416" s="61"/>
      <c r="F416" s="59"/>
    </row>
    <row r="417" spans="1:9" x14ac:dyDescent="0.7">
      <c r="A417" s="59"/>
      <c r="B417" s="60"/>
      <c r="C417" s="60"/>
      <c r="D417" s="60"/>
      <c r="E417" s="61"/>
      <c r="F417" s="59"/>
    </row>
    <row r="418" spans="1:9" x14ac:dyDescent="0.7">
      <c r="A418" s="66"/>
      <c r="B418" s="68"/>
      <c r="C418" s="68"/>
      <c r="D418" s="68"/>
      <c r="E418" s="65"/>
      <c r="F418" s="66"/>
    </row>
    <row r="419" spans="1:9" x14ac:dyDescent="0.7">
      <c r="A419" s="66"/>
      <c r="B419" s="68"/>
      <c r="C419" s="68"/>
      <c r="D419" s="68"/>
      <c r="E419" s="65"/>
      <c r="F419" s="66"/>
    </row>
    <row r="420" spans="1:9" x14ac:dyDescent="0.7">
      <c r="A420" s="66"/>
      <c r="B420" s="68"/>
      <c r="C420" s="68"/>
      <c r="D420" s="68"/>
      <c r="E420" s="65"/>
      <c r="F420" s="66"/>
    </row>
    <row r="421" spans="1:9" x14ac:dyDescent="0.7">
      <c r="A421" s="66"/>
      <c r="B421" s="68"/>
      <c r="C421" s="68"/>
      <c r="D421" s="68"/>
      <c r="E421" s="68"/>
      <c r="F421" s="101"/>
    </row>
    <row r="422" spans="1:9" x14ac:dyDescent="0.7">
      <c r="A422" s="66"/>
      <c r="B422" s="68"/>
      <c r="C422" s="68"/>
      <c r="D422" s="68"/>
      <c r="E422" s="91"/>
      <c r="F422" s="101"/>
    </row>
    <row r="423" spans="1:9" x14ac:dyDescent="0.7">
      <c r="A423" s="66"/>
      <c r="B423" s="68"/>
      <c r="C423" s="68"/>
      <c r="D423" s="68"/>
      <c r="E423" s="92"/>
      <c r="F423" s="101"/>
    </row>
    <row r="424" spans="1:9" x14ac:dyDescent="0.7">
      <c r="A424" s="66"/>
      <c r="B424" s="68"/>
      <c r="C424" s="68"/>
      <c r="D424" s="68"/>
      <c r="E424" s="92"/>
      <c r="F424" s="70"/>
    </row>
    <row r="425" spans="1:9" x14ac:dyDescent="0.7">
      <c r="A425" s="66"/>
      <c r="B425" s="68"/>
      <c r="C425" s="68"/>
      <c r="D425" s="68"/>
      <c r="E425" s="91"/>
      <c r="F425" s="101"/>
    </row>
    <row r="426" spans="1:9" x14ac:dyDescent="0.7">
      <c r="A426" s="66"/>
      <c r="B426" s="68"/>
      <c r="C426" s="68"/>
      <c r="D426" s="68"/>
      <c r="E426" s="92"/>
      <c r="F426" s="101"/>
    </row>
    <row r="427" spans="1:9" x14ac:dyDescent="0.7">
      <c r="A427" s="66"/>
      <c r="B427" s="68"/>
      <c r="C427" s="68"/>
      <c r="D427" s="68"/>
      <c r="E427" s="92"/>
      <c r="F427" s="70"/>
    </row>
    <row r="428" spans="1:9" x14ac:dyDescent="0.7">
      <c r="A428" s="66"/>
      <c r="B428" s="68"/>
      <c r="C428" s="68"/>
      <c r="D428" s="68"/>
      <c r="E428" s="91"/>
      <c r="F428" s="101"/>
    </row>
    <row r="429" spans="1:9" x14ac:dyDescent="0.7">
      <c r="A429" s="66"/>
      <c r="B429" s="68"/>
      <c r="C429" s="68"/>
      <c r="D429" s="68"/>
      <c r="E429" s="92"/>
      <c r="F429" s="101"/>
      <c r="H429" s="93"/>
      <c r="I429" s="93"/>
    </row>
    <row r="430" spans="1:9" x14ac:dyDescent="0.7">
      <c r="A430" s="66"/>
      <c r="B430" s="68"/>
      <c r="C430" s="68"/>
      <c r="D430" s="68"/>
      <c r="E430" s="92"/>
      <c r="F430" s="70"/>
      <c r="H430" s="93"/>
      <c r="I430" s="93"/>
    </row>
    <row r="431" spans="1:9" x14ac:dyDescent="0.7">
      <c r="A431" s="66"/>
      <c r="B431" s="68"/>
      <c r="C431" s="68"/>
      <c r="D431" s="68"/>
      <c r="E431" s="68"/>
      <c r="H431" s="93"/>
      <c r="I431" s="93"/>
    </row>
    <row r="432" spans="1:9" x14ac:dyDescent="0.7">
      <c r="A432" s="66"/>
      <c r="B432" s="92"/>
      <c r="C432" s="92"/>
      <c r="D432" s="68"/>
      <c r="E432" s="91"/>
      <c r="F432" s="101"/>
      <c r="H432" s="93"/>
      <c r="I432" s="93"/>
    </row>
    <row r="433" spans="1:9" x14ac:dyDescent="0.7">
      <c r="A433" s="102"/>
      <c r="B433" s="104"/>
      <c r="C433" s="104"/>
      <c r="D433" s="68"/>
      <c r="E433" s="104"/>
      <c r="F433" s="104"/>
      <c r="H433" s="93"/>
      <c r="I433" s="93"/>
    </row>
    <row r="434" spans="1:9" x14ac:dyDescent="0.7">
      <c r="A434" s="66"/>
      <c r="B434" s="104"/>
      <c r="C434" s="104"/>
      <c r="D434" s="68"/>
      <c r="E434" s="104"/>
      <c r="F434" s="104"/>
      <c r="H434" s="93"/>
      <c r="I434" s="93"/>
    </row>
    <row r="435" spans="1:9" x14ac:dyDescent="0.7">
      <c r="A435" s="66"/>
      <c r="B435" s="104"/>
      <c r="C435" s="104"/>
      <c r="D435" s="68"/>
      <c r="E435" s="104"/>
      <c r="F435" s="104"/>
      <c r="H435" s="93"/>
      <c r="I435" s="93"/>
    </row>
    <row r="436" spans="1:9" x14ac:dyDescent="0.7">
      <c r="A436" s="66"/>
      <c r="B436" s="104"/>
      <c r="C436" s="104"/>
      <c r="D436" s="68"/>
      <c r="E436" s="104"/>
      <c r="F436" s="104"/>
    </row>
    <row r="437" spans="1:9" x14ac:dyDescent="0.7">
      <c r="A437" s="102"/>
      <c r="B437" s="104"/>
      <c r="C437" s="104"/>
      <c r="D437" s="68"/>
      <c r="E437" s="104"/>
      <c r="F437" s="104"/>
      <c r="H437" s="93"/>
      <c r="I437" s="93"/>
    </row>
    <row r="438" spans="1:9" x14ac:dyDescent="0.7">
      <c r="A438" s="66"/>
      <c r="B438" s="104"/>
      <c r="C438" s="104"/>
      <c r="D438" s="68"/>
      <c r="E438" s="104"/>
      <c r="F438" s="104"/>
      <c r="H438" s="93"/>
      <c r="I438" s="93"/>
    </row>
    <row r="439" spans="1:9" x14ac:dyDescent="0.7">
      <c r="A439" s="66"/>
      <c r="B439" s="104"/>
      <c r="C439" s="104"/>
      <c r="D439" s="68"/>
      <c r="E439" s="104"/>
      <c r="F439" s="104"/>
      <c r="H439" s="93"/>
      <c r="I439" s="93"/>
    </row>
    <row r="440" spans="1:9" x14ac:dyDescent="0.7">
      <c r="A440" s="66"/>
      <c r="B440" s="92"/>
      <c r="C440" s="92"/>
      <c r="D440" s="68"/>
      <c r="E440" s="91"/>
      <c r="F440" s="101"/>
      <c r="H440" s="93"/>
      <c r="I440" s="93"/>
    </row>
    <row r="441" spans="1:9" x14ac:dyDescent="0.7">
      <c r="A441" s="102"/>
      <c r="B441" s="104"/>
      <c r="C441" s="104"/>
      <c r="D441" s="68"/>
      <c r="E441" s="104"/>
      <c r="F441" s="104"/>
      <c r="H441" s="93"/>
      <c r="I441" s="93"/>
    </row>
    <row r="442" spans="1:9" x14ac:dyDescent="0.7">
      <c r="A442" s="66"/>
      <c r="B442" s="104"/>
      <c r="C442" s="104"/>
      <c r="D442" s="68"/>
      <c r="E442" s="104"/>
      <c r="F442" s="104"/>
      <c r="H442" s="93"/>
      <c r="I442" s="93"/>
    </row>
    <row r="443" spans="1:9" x14ac:dyDescent="0.7">
      <c r="A443" s="66"/>
      <c r="B443" s="104"/>
      <c r="C443" s="104"/>
      <c r="D443" s="68"/>
      <c r="E443" s="104"/>
      <c r="F443" s="104"/>
      <c r="H443" s="93"/>
      <c r="I443" s="93"/>
    </row>
    <row r="444" spans="1:9" x14ac:dyDescent="0.7">
      <c r="A444" s="66"/>
      <c r="B444" s="104"/>
      <c r="C444" s="104"/>
      <c r="D444" s="68"/>
      <c r="E444" s="104"/>
      <c r="F444" s="104"/>
    </row>
    <row r="445" spans="1:9" x14ac:dyDescent="0.7">
      <c r="A445" s="102"/>
      <c r="B445" s="104"/>
      <c r="C445" s="104"/>
      <c r="D445" s="68"/>
      <c r="E445" s="104"/>
      <c r="F445" s="104"/>
    </row>
    <row r="446" spans="1:9" x14ac:dyDescent="0.7">
      <c r="A446" s="66"/>
      <c r="B446" s="104"/>
      <c r="C446" s="104"/>
      <c r="D446" s="68"/>
      <c r="E446" s="104"/>
      <c r="F446" s="104"/>
    </row>
    <row r="447" spans="1:9" x14ac:dyDescent="0.7">
      <c r="A447" s="66"/>
      <c r="B447" s="104"/>
      <c r="C447" s="104"/>
      <c r="D447" s="68"/>
      <c r="E447" s="104"/>
      <c r="F447" s="104"/>
    </row>
    <row r="448" spans="1:9" x14ac:dyDescent="0.7">
      <c r="A448" s="66"/>
      <c r="B448" s="92"/>
      <c r="C448" s="92"/>
      <c r="D448" s="68"/>
      <c r="E448" s="91"/>
      <c r="F448" s="101"/>
    </row>
    <row r="449" spans="1:6" x14ac:dyDescent="0.7">
      <c r="A449" s="102"/>
      <c r="B449" s="92"/>
      <c r="C449" s="92"/>
      <c r="D449" s="68"/>
      <c r="E449" s="92"/>
      <c r="F449" s="92"/>
    </row>
    <row r="450" spans="1:6" x14ac:dyDescent="0.7">
      <c r="A450" s="66"/>
      <c r="B450" s="92"/>
      <c r="C450" s="92"/>
      <c r="D450" s="68"/>
      <c r="E450" s="92"/>
      <c r="F450" s="92"/>
    </row>
    <row r="451" spans="1:6" x14ac:dyDescent="0.7">
      <c r="A451" s="66"/>
      <c r="B451" s="92"/>
      <c r="C451" s="92"/>
      <c r="D451" s="68"/>
      <c r="E451" s="92"/>
      <c r="F451" s="92"/>
    </row>
    <row r="452" spans="1:6" x14ac:dyDescent="0.7">
      <c r="A452" s="66"/>
      <c r="B452" s="92"/>
      <c r="C452" s="92"/>
      <c r="D452" s="68"/>
      <c r="E452" s="92"/>
      <c r="F452" s="92"/>
    </row>
    <row r="453" spans="1:6" x14ac:dyDescent="0.7">
      <c r="A453" s="102"/>
      <c r="B453" s="92"/>
      <c r="C453" s="92"/>
      <c r="D453" s="68"/>
      <c r="E453" s="92"/>
      <c r="F453" s="92"/>
    </row>
    <row r="454" spans="1:6" x14ac:dyDescent="0.7">
      <c r="A454" s="66"/>
      <c r="B454" s="104"/>
      <c r="C454" s="104"/>
      <c r="D454" s="68"/>
      <c r="E454" s="104"/>
      <c r="F454" s="104"/>
    </row>
    <row r="455" spans="1:6" x14ac:dyDescent="0.7">
      <c r="A455" s="66"/>
      <c r="B455" s="104"/>
      <c r="C455" s="104"/>
      <c r="D455" s="68"/>
      <c r="E455" s="104"/>
      <c r="F455" s="104"/>
    </row>
    <row r="456" spans="1:6" x14ac:dyDescent="0.7">
      <c r="A456" s="66"/>
      <c r="B456" s="68"/>
      <c r="C456" s="68"/>
      <c r="D456" s="68"/>
      <c r="E456" s="65"/>
      <c r="F456" s="66"/>
    </row>
    <row r="457" spans="1:6" x14ac:dyDescent="0.7">
      <c r="A457" s="66"/>
      <c r="B457" s="68"/>
      <c r="C457" s="68"/>
      <c r="D457" s="68"/>
      <c r="E457" s="68"/>
      <c r="F457" s="101"/>
    </row>
    <row r="458" spans="1:6" x14ac:dyDescent="0.7">
      <c r="A458" s="66"/>
      <c r="B458" s="68"/>
      <c r="C458" s="68"/>
      <c r="D458" s="68"/>
      <c r="E458" s="91"/>
      <c r="F458" s="101"/>
    </row>
    <row r="459" spans="1:6" x14ac:dyDescent="0.7">
      <c r="A459" s="66"/>
      <c r="B459" s="68"/>
      <c r="C459" s="68"/>
      <c r="D459" s="68"/>
      <c r="E459" s="92"/>
      <c r="F459" s="101"/>
    </row>
    <row r="460" spans="1:6" x14ac:dyDescent="0.7">
      <c r="A460" s="66"/>
      <c r="B460" s="68"/>
      <c r="C460" s="68"/>
      <c r="D460" s="68"/>
      <c r="E460" s="92"/>
      <c r="F460" s="70"/>
    </row>
    <row r="461" spans="1:6" x14ac:dyDescent="0.7">
      <c r="A461" s="66"/>
      <c r="B461" s="68"/>
      <c r="C461" s="68"/>
      <c r="D461" s="68"/>
      <c r="E461" s="91"/>
      <c r="F461" s="101"/>
    </row>
    <row r="462" spans="1:6" x14ac:dyDescent="0.7">
      <c r="A462" s="66"/>
      <c r="B462" s="68"/>
      <c r="C462" s="68"/>
      <c r="D462" s="68"/>
      <c r="E462" s="92"/>
      <c r="F462" s="101"/>
    </row>
    <row r="463" spans="1:6" x14ac:dyDescent="0.7">
      <c r="A463" s="66"/>
      <c r="B463" s="68"/>
      <c r="C463" s="68"/>
      <c r="D463" s="68"/>
      <c r="E463" s="92"/>
      <c r="F463" s="70"/>
    </row>
    <row r="464" spans="1:6" x14ac:dyDescent="0.7">
      <c r="A464" s="66"/>
      <c r="B464" s="68"/>
      <c r="C464" s="68"/>
      <c r="D464" s="68"/>
      <c r="E464" s="91"/>
      <c r="F464" s="101"/>
    </row>
    <row r="465" spans="1:9" x14ac:dyDescent="0.7">
      <c r="A465" s="66"/>
      <c r="B465" s="68"/>
      <c r="C465" s="68"/>
      <c r="D465" s="68"/>
      <c r="E465" s="92"/>
      <c r="F465" s="101"/>
    </row>
    <row r="466" spans="1:9" x14ac:dyDescent="0.7">
      <c r="A466" s="66"/>
      <c r="B466" s="68"/>
      <c r="C466" s="68"/>
      <c r="D466" s="68"/>
      <c r="E466" s="92"/>
      <c r="F466" s="70"/>
      <c r="H466" s="93"/>
      <c r="I466" s="231"/>
    </row>
    <row r="467" spans="1:9" x14ac:dyDescent="0.7">
      <c r="A467" s="66"/>
      <c r="B467" s="68"/>
      <c r="C467" s="68"/>
      <c r="D467" s="68"/>
      <c r="E467" s="68"/>
    </row>
    <row r="468" spans="1:9" x14ac:dyDescent="0.7">
      <c r="A468" s="66"/>
      <c r="B468" s="92"/>
      <c r="C468" s="92"/>
      <c r="D468" s="68"/>
      <c r="E468" s="91"/>
      <c r="F468" s="101"/>
    </row>
    <row r="469" spans="1:9" x14ac:dyDescent="0.7">
      <c r="A469" s="102"/>
      <c r="B469" s="104"/>
      <c r="C469" s="104"/>
      <c r="D469" s="68"/>
      <c r="E469" s="104"/>
      <c r="F469" s="104"/>
    </row>
    <row r="470" spans="1:9" x14ac:dyDescent="0.7">
      <c r="A470" s="66"/>
      <c r="B470" s="104"/>
      <c r="C470" s="104"/>
      <c r="D470" s="68"/>
      <c r="E470" s="104"/>
      <c r="F470" s="104"/>
    </row>
    <row r="471" spans="1:9" x14ac:dyDescent="0.7">
      <c r="A471" s="66"/>
      <c r="B471" s="104"/>
      <c r="C471" s="104"/>
      <c r="D471" s="68"/>
      <c r="E471" s="104"/>
      <c r="F471" s="104"/>
    </row>
    <row r="472" spans="1:9" x14ac:dyDescent="0.7">
      <c r="A472" s="66"/>
      <c r="B472" s="104"/>
      <c r="C472" s="104"/>
      <c r="D472" s="68"/>
      <c r="E472" s="104"/>
      <c r="F472" s="104"/>
    </row>
    <row r="473" spans="1:9" x14ac:dyDescent="0.7">
      <c r="A473" s="102"/>
      <c r="B473" s="104"/>
      <c r="C473" s="104"/>
      <c r="D473" s="68"/>
      <c r="E473" s="104"/>
      <c r="F473" s="104"/>
    </row>
    <row r="474" spans="1:9" x14ac:dyDescent="0.7">
      <c r="A474" s="66"/>
      <c r="B474" s="104"/>
      <c r="C474" s="104"/>
      <c r="D474" s="68"/>
      <c r="E474" s="104"/>
      <c r="F474" s="104"/>
    </row>
    <row r="475" spans="1:9" x14ac:dyDescent="0.7">
      <c r="A475" s="66"/>
      <c r="B475" s="104"/>
      <c r="C475" s="104"/>
      <c r="D475" s="68"/>
      <c r="E475" s="104"/>
      <c r="F475" s="104"/>
    </row>
    <row r="476" spans="1:9" x14ac:dyDescent="0.7">
      <c r="A476" s="66"/>
      <c r="B476" s="92"/>
      <c r="C476" s="92"/>
      <c r="D476" s="68"/>
      <c r="E476" s="91"/>
      <c r="F476" s="101"/>
    </row>
    <row r="477" spans="1:9" x14ac:dyDescent="0.7">
      <c r="A477" s="102"/>
      <c r="B477" s="104"/>
      <c r="C477" s="104"/>
      <c r="D477" s="68"/>
      <c r="E477" s="104"/>
      <c r="F477" s="104"/>
    </row>
    <row r="478" spans="1:9" x14ac:dyDescent="0.7">
      <c r="A478" s="66"/>
      <c r="B478" s="104"/>
      <c r="C478" s="104"/>
      <c r="D478" s="68"/>
      <c r="E478" s="104"/>
      <c r="F478" s="104"/>
      <c r="H478" s="93"/>
      <c r="I478" s="93"/>
    </row>
    <row r="479" spans="1:9" x14ac:dyDescent="0.7">
      <c r="A479" s="66"/>
      <c r="B479" s="104"/>
      <c r="C479" s="104"/>
      <c r="D479" s="68"/>
      <c r="E479" s="104"/>
      <c r="F479" s="104"/>
      <c r="H479" s="93"/>
      <c r="I479" s="93"/>
    </row>
    <row r="480" spans="1:9" x14ac:dyDescent="0.7">
      <c r="A480" s="66"/>
      <c r="B480" s="104"/>
      <c r="C480" s="104"/>
      <c r="D480" s="68"/>
      <c r="E480" s="104"/>
      <c r="F480" s="104"/>
      <c r="H480" s="93"/>
      <c r="I480" s="93"/>
    </row>
    <row r="481" spans="1:9" x14ac:dyDescent="0.7">
      <c r="A481" s="102"/>
      <c r="B481" s="104"/>
      <c r="C481" s="104"/>
      <c r="D481" s="68"/>
      <c r="E481" s="104"/>
      <c r="F481" s="104"/>
      <c r="H481" s="93"/>
      <c r="I481" s="93"/>
    </row>
    <row r="482" spans="1:9" x14ac:dyDescent="0.7">
      <c r="A482" s="66"/>
      <c r="B482" s="104"/>
      <c r="C482" s="104"/>
      <c r="D482" s="68"/>
      <c r="E482" s="104"/>
      <c r="F482" s="104"/>
      <c r="H482" s="93"/>
      <c r="I482" s="93"/>
    </row>
    <row r="483" spans="1:9" x14ac:dyDescent="0.7">
      <c r="A483" s="66"/>
      <c r="B483" s="104"/>
      <c r="C483" s="104"/>
      <c r="D483" s="68"/>
      <c r="E483" s="104"/>
      <c r="F483" s="104"/>
      <c r="H483" s="93"/>
      <c r="I483" s="93"/>
    </row>
    <row r="484" spans="1:9" x14ac:dyDescent="0.7">
      <c r="A484" s="66"/>
      <c r="B484" s="92"/>
      <c r="C484" s="92"/>
      <c r="D484" s="68"/>
      <c r="E484" s="91"/>
      <c r="F484" s="101"/>
      <c r="H484" s="93"/>
      <c r="I484" s="93"/>
    </row>
    <row r="485" spans="1:9" x14ac:dyDescent="0.7">
      <c r="A485" s="102"/>
      <c r="B485" s="92"/>
      <c r="C485" s="92"/>
      <c r="D485" s="68"/>
      <c r="E485" s="92"/>
      <c r="F485" s="92"/>
    </row>
    <row r="486" spans="1:9" x14ac:dyDescent="0.7">
      <c r="A486" s="66"/>
      <c r="B486" s="92"/>
      <c r="C486" s="92"/>
      <c r="D486" s="68"/>
      <c r="E486" s="92"/>
      <c r="F486" s="92"/>
      <c r="H486" s="93"/>
      <c r="I486" s="93"/>
    </row>
    <row r="487" spans="1:9" x14ac:dyDescent="0.7">
      <c r="A487" s="66"/>
      <c r="B487" s="92"/>
      <c r="C487" s="92"/>
      <c r="D487" s="68"/>
      <c r="E487" s="92"/>
      <c r="F487" s="92"/>
      <c r="H487" s="93"/>
      <c r="I487" s="93"/>
    </row>
    <row r="488" spans="1:9" x14ac:dyDescent="0.7">
      <c r="A488" s="66"/>
      <c r="B488" s="92"/>
      <c r="C488" s="92"/>
      <c r="D488" s="68"/>
      <c r="E488" s="92"/>
      <c r="F488" s="92"/>
      <c r="H488" s="93"/>
      <c r="I488" s="93"/>
    </row>
    <row r="489" spans="1:9" x14ac:dyDescent="0.7">
      <c r="A489" s="102"/>
      <c r="B489" s="92"/>
      <c r="C489" s="92"/>
      <c r="D489" s="68"/>
      <c r="E489" s="92"/>
      <c r="F489" s="92"/>
      <c r="H489" s="93"/>
      <c r="I489" s="93"/>
    </row>
    <row r="490" spans="1:9" x14ac:dyDescent="0.7">
      <c r="A490" s="66"/>
      <c r="B490" s="104"/>
      <c r="C490" s="104"/>
      <c r="D490" s="68"/>
      <c r="E490" s="104"/>
      <c r="F490" s="104"/>
      <c r="H490" s="93"/>
      <c r="I490" s="93"/>
    </row>
    <row r="491" spans="1:9" x14ac:dyDescent="0.7">
      <c r="A491" s="66"/>
      <c r="B491" s="104"/>
      <c r="C491" s="104"/>
      <c r="D491" s="68"/>
      <c r="E491" s="104"/>
      <c r="F491" s="104"/>
      <c r="H491" s="93"/>
      <c r="I491" s="93"/>
    </row>
    <row r="492" spans="1:9" x14ac:dyDescent="0.7">
      <c r="H492" s="93"/>
      <c r="I492" s="93"/>
    </row>
    <row r="493" spans="1:9" x14ac:dyDescent="0.7">
      <c r="A493" s="100"/>
      <c r="B493" s="80"/>
      <c r="C493" s="80"/>
    </row>
    <row r="494" spans="1:9" ht="30.6" x14ac:dyDescent="0.8">
      <c r="A494" s="57"/>
      <c r="B494" s="51"/>
      <c r="C494" s="51"/>
      <c r="D494" s="52"/>
      <c r="E494" s="52"/>
      <c r="F494" s="53"/>
    </row>
    <row r="495" spans="1:9" ht="30.6" x14ac:dyDescent="0.8">
      <c r="A495" s="73"/>
      <c r="B495" s="51"/>
      <c r="C495" s="51"/>
      <c r="D495" s="52"/>
      <c r="E495" s="52"/>
      <c r="F495" s="53"/>
    </row>
    <row r="496" spans="1:9" ht="30.6" x14ac:dyDescent="0.8">
      <c r="A496" s="73"/>
      <c r="B496" s="51"/>
      <c r="C496" s="51"/>
      <c r="D496" s="52"/>
      <c r="E496" s="52"/>
      <c r="F496" s="53"/>
    </row>
    <row r="497" spans="1:9" x14ac:dyDescent="0.7">
      <c r="A497" s="59"/>
      <c r="B497" s="60"/>
      <c r="C497" s="60"/>
      <c r="D497" s="60"/>
      <c r="E497" s="61"/>
      <c r="F497" s="59"/>
    </row>
    <row r="498" spans="1:9" x14ac:dyDescent="0.7">
      <c r="A498" s="59"/>
      <c r="B498" s="60"/>
      <c r="C498" s="60"/>
      <c r="D498" s="60"/>
      <c r="E498" s="61"/>
      <c r="F498" s="59"/>
    </row>
    <row r="499" spans="1:9" x14ac:dyDescent="0.7">
      <c r="A499" s="59"/>
      <c r="B499" s="60"/>
      <c r="C499" s="60"/>
      <c r="D499" s="60"/>
      <c r="E499" s="61"/>
      <c r="F499" s="59"/>
    </row>
    <row r="500" spans="1:9" x14ac:dyDescent="0.7">
      <c r="A500" s="66"/>
      <c r="B500" s="68"/>
      <c r="C500" s="68"/>
      <c r="D500" s="68"/>
      <c r="E500" s="65"/>
      <c r="F500" s="66"/>
    </row>
    <row r="501" spans="1:9" x14ac:dyDescent="0.7">
      <c r="A501" s="66"/>
      <c r="B501" s="70"/>
      <c r="C501" s="70"/>
      <c r="D501" s="68"/>
      <c r="E501" s="65"/>
      <c r="F501" s="66"/>
    </row>
    <row r="502" spans="1:9" x14ac:dyDescent="0.7">
      <c r="A502" s="66"/>
      <c r="B502" s="70"/>
      <c r="C502" s="70"/>
      <c r="D502" s="68"/>
      <c r="E502" s="65"/>
      <c r="F502" s="66"/>
      <c r="H502" s="93"/>
      <c r="I502" s="231"/>
    </row>
    <row r="503" spans="1:9" x14ac:dyDescent="0.7">
      <c r="A503" s="66"/>
      <c r="B503" s="70"/>
      <c r="C503" s="70"/>
      <c r="D503" s="68"/>
      <c r="E503" s="65"/>
      <c r="F503" s="66"/>
    </row>
    <row r="504" spans="1:9" x14ac:dyDescent="0.7">
      <c r="A504" s="66"/>
      <c r="B504" s="70"/>
      <c r="C504" s="70"/>
      <c r="D504" s="68"/>
      <c r="E504" s="65"/>
      <c r="F504" s="66"/>
    </row>
    <row r="505" spans="1:9" x14ac:dyDescent="0.7">
      <c r="A505" s="66"/>
      <c r="B505" s="70"/>
      <c r="C505" s="70"/>
      <c r="D505" s="68"/>
      <c r="E505" s="65"/>
      <c r="F505" s="66"/>
    </row>
    <row r="506" spans="1:9" x14ac:dyDescent="0.7">
      <c r="A506" s="59"/>
      <c r="B506" s="71"/>
      <c r="C506" s="71"/>
      <c r="D506" s="68"/>
      <c r="E506" s="107"/>
      <c r="F506" s="105"/>
    </row>
    <row r="507" spans="1:9" x14ac:dyDescent="0.7">
      <c r="A507" s="66"/>
      <c r="B507" s="70"/>
      <c r="C507" s="70"/>
      <c r="D507" s="68"/>
      <c r="E507" s="104"/>
      <c r="F507" s="102"/>
    </row>
    <row r="508" spans="1:9" x14ac:dyDescent="0.7">
      <c r="A508" s="66"/>
      <c r="B508" s="70"/>
      <c r="C508" s="70"/>
      <c r="D508" s="68"/>
      <c r="E508" s="104"/>
      <c r="F508" s="102"/>
    </row>
    <row r="509" spans="1:9" x14ac:dyDescent="0.7">
      <c r="A509" s="66"/>
      <c r="B509" s="70"/>
      <c r="C509" s="70"/>
      <c r="D509" s="68"/>
      <c r="E509" s="104"/>
      <c r="F509" s="70"/>
    </row>
    <row r="510" spans="1:9" x14ac:dyDescent="0.7">
      <c r="A510" s="66"/>
      <c r="B510" s="70"/>
      <c r="C510" s="70"/>
      <c r="D510" s="68"/>
      <c r="E510" s="104"/>
      <c r="F510" s="102"/>
    </row>
    <row r="511" spans="1:9" x14ac:dyDescent="0.7">
      <c r="A511" s="66"/>
      <c r="B511" s="70"/>
      <c r="C511" s="70"/>
      <c r="D511" s="68"/>
      <c r="E511" s="104"/>
      <c r="F511" s="102"/>
    </row>
    <row r="512" spans="1:9" x14ac:dyDescent="0.7">
      <c r="A512" s="66"/>
      <c r="B512" s="70"/>
      <c r="C512" s="70"/>
      <c r="D512" s="68"/>
      <c r="E512" s="104"/>
      <c r="F512" s="70"/>
    </row>
    <row r="513" spans="1:9" x14ac:dyDescent="0.7">
      <c r="A513" s="66"/>
      <c r="B513" s="70"/>
      <c r="C513" s="70"/>
      <c r="D513" s="68"/>
      <c r="E513" s="104"/>
      <c r="F513" s="102"/>
    </row>
    <row r="514" spans="1:9" x14ac:dyDescent="0.7">
      <c r="A514" s="66"/>
      <c r="B514" s="70"/>
      <c r="C514" s="70"/>
      <c r="D514" s="68"/>
      <c r="E514" s="104"/>
      <c r="F514" s="102"/>
      <c r="H514" s="93"/>
      <c r="I514" s="93"/>
    </row>
    <row r="515" spans="1:9" x14ac:dyDescent="0.7">
      <c r="A515" s="66"/>
      <c r="B515" s="70"/>
      <c r="C515" s="70"/>
      <c r="D515" s="68"/>
      <c r="E515" s="104"/>
      <c r="F515" s="70"/>
      <c r="H515" s="93"/>
      <c r="I515" s="93"/>
    </row>
    <row r="516" spans="1:9" x14ac:dyDescent="0.7">
      <c r="A516" s="66"/>
      <c r="B516" s="106"/>
      <c r="C516" s="106"/>
      <c r="D516" s="68"/>
      <c r="E516" s="104"/>
      <c r="F516" s="93"/>
      <c r="H516" s="93"/>
      <c r="I516" s="93"/>
    </row>
    <row r="517" spans="1:9" x14ac:dyDescent="0.7">
      <c r="A517" s="66"/>
      <c r="B517" s="104"/>
      <c r="C517" s="104"/>
      <c r="D517" s="68"/>
      <c r="E517" s="104"/>
      <c r="F517" s="102"/>
      <c r="H517" s="93"/>
      <c r="I517" s="93"/>
    </row>
    <row r="518" spans="1:9" x14ac:dyDescent="0.7">
      <c r="A518" s="102"/>
      <c r="B518" s="104"/>
      <c r="C518" s="104"/>
      <c r="D518" s="68"/>
      <c r="E518" s="104"/>
      <c r="F518" s="104"/>
      <c r="H518" s="93"/>
      <c r="I518" s="93"/>
    </row>
    <row r="519" spans="1:9" x14ac:dyDescent="0.7">
      <c r="A519" s="66"/>
      <c r="B519" s="104"/>
      <c r="C519" s="104"/>
      <c r="D519" s="68"/>
      <c r="E519" s="104"/>
      <c r="F519" s="104"/>
      <c r="H519" s="93"/>
      <c r="I519" s="93"/>
    </row>
    <row r="520" spans="1:9" x14ac:dyDescent="0.7">
      <c r="A520" s="66"/>
      <c r="B520" s="104"/>
      <c r="C520" s="104"/>
      <c r="D520" s="68"/>
      <c r="E520" s="104"/>
      <c r="F520" s="104"/>
      <c r="H520" s="93"/>
      <c r="I520" s="93"/>
    </row>
    <row r="521" spans="1:9" x14ac:dyDescent="0.7">
      <c r="A521" s="66"/>
      <c r="B521" s="104"/>
      <c r="C521" s="104"/>
      <c r="D521" s="68"/>
      <c r="E521" s="104"/>
      <c r="F521" s="104"/>
    </row>
    <row r="522" spans="1:9" x14ac:dyDescent="0.7">
      <c r="A522" s="102"/>
      <c r="B522" s="104"/>
      <c r="C522" s="104"/>
      <c r="D522" s="68"/>
      <c r="E522" s="104"/>
      <c r="F522" s="104"/>
      <c r="H522" s="93"/>
      <c r="I522" s="93"/>
    </row>
    <row r="523" spans="1:9" x14ac:dyDescent="0.7">
      <c r="A523" s="66"/>
      <c r="B523" s="104"/>
      <c r="C523" s="104"/>
      <c r="D523" s="68"/>
      <c r="E523" s="104"/>
      <c r="F523" s="104"/>
      <c r="H523" s="93"/>
      <c r="I523" s="93"/>
    </row>
    <row r="524" spans="1:9" x14ac:dyDescent="0.7">
      <c r="A524" s="66"/>
      <c r="B524" s="104"/>
      <c r="C524" s="104"/>
      <c r="D524" s="68"/>
      <c r="E524" s="104"/>
      <c r="F524" s="104"/>
      <c r="H524" s="93"/>
      <c r="I524" s="93"/>
    </row>
    <row r="525" spans="1:9" x14ac:dyDescent="0.7">
      <c r="A525" s="66"/>
      <c r="B525" s="104"/>
      <c r="C525" s="104"/>
      <c r="D525" s="68"/>
      <c r="E525" s="104"/>
      <c r="F525" s="102"/>
      <c r="H525" s="93"/>
      <c r="I525" s="93"/>
    </row>
    <row r="526" spans="1:9" x14ac:dyDescent="0.7">
      <c r="A526" s="102"/>
      <c r="B526" s="104"/>
      <c r="C526" s="104"/>
      <c r="D526" s="68"/>
      <c r="E526" s="104"/>
      <c r="F526" s="104"/>
      <c r="H526" s="93"/>
      <c r="I526" s="93"/>
    </row>
    <row r="527" spans="1:9" x14ac:dyDescent="0.7">
      <c r="A527" s="66"/>
      <c r="B527" s="104"/>
      <c r="C527" s="104"/>
      <c r="D527" s="68"/>
      <c r="E527" s="104"/>
      <c r="F527" s="104"/>
      <c r="H527" s="93"/>
      <c r="I527" s="93"/>
    </row>
    <row r="528" spans="1:9" x14ac:dyDescent="0.7">
      <c r="A528" s="66"/>
      <c r="B528" s="104"/>
      <c r="C528" s="104"/>
      <c r="D528" s="68"/>
      <c r="E528" s="104"/>
      <c r="F528" s="104"/>
      <c r="H528" s="93"/>
      <c r="I528" s="93"/>
    </row>
    <row r="529" spans="1:9" x14ac:dyDescent="0.7">
      <c r="A529" s="66"/>
      <c r="B529" s="104"/>
      <c r="C529" s="104"/>
      <c r="D529" s="68"/>
      <c r="E529" s="104"/>
      <c r="F529" s="104"/>
    </row>
    <row r="530" spans="1:9" x14ac:dyDescent="0.7">
      <c r="A530" s="102"/>
      <c r="B530" s="104"/>
      <c r="C530" s="104"/>
      <c r="D530" s="68"/>
      <c r="E530" s="104"/>
      <c r="F530" s="104"/>
    </row>
    <row r="531" spans="1:9" x14ac:dyDescent="0.7">
      <c r="A531" s="66"/>
      <c r="B531" s="104"/>
      <c r="C531" s="104"/>
      <c r="D531" s="68"/>
      <c r="E531" s="104"/>
      <c r="F531" s="104"/>
    </row>
    <row r="532" spans="1:9" x14ac:dyDescent="0.7">
      <c r="A532" s="66"/>
      <c r="B532" s="104"/>
      <c r="C532" s="104"/>
      <c r="D532" s="68"/>
      <c r="E532" s="104"/>
      <c r="F532" s="104"/>
    </row>
    <row r="533" spans="1:9" x14ac:dyDescent="0.7">
      <c r="A533" s="66"/>
      <c r="B533" s="104"/>
      <c r="C533" s="104"/>
      <c r="D533" s="68"/>
      <c r="E533" s="104"/>
      <c r="F533" s="102"/>
    </row>
    <row r="534" spans="1:9" x14ac:dyDescent="0.7">
      <c r="A534" s="102"/>
      <c r="B534" s="104"/>
      <c r="C534" s="104"/>
      <c r="D534" s="68"/>
      <c r="E534" s="104"/>
      <c r="F534" s="104"/>
    </row>
    <row r="535" spans="1:9" x14ac:dyDescent="0.7">
      <c r="A535" s="66"/>
      <c r="B535" s="104"/>
      <c r="C535" s="104"/>
      <c r="D535" s="68"/>
      <c r="E535" s="104"/>
      <c r="F535" s="104"/>
    </row>
    <row r="536" spans="1:9" x14ac:dyDescent="0.7">
      <c r="A536" s="66"/>
      <c r="B536" s="104"/>
      <c r="C536" s="104"/>
      <c r="D536" s="68"/>
      <c r="E536" s="104"/>
      <c r="F536" s="104"/>
    </row>
    <row r="537" spans="1:9" x14ac:dyDescent="0.7">
      <c r="A537" s="66"/>
      <c r="B537" s="104"/>
      <c r="C537" s="104"/>
      <c r="D537" s="68"/>
      <c r="E537" s="104"/>
      <c r="F537" s="104"/>
    </row>
    <row r="538" spans="1:9" x14ac:dyDescent="0.7">
      <c r="A538" s="102"/>
      <c r="B538" s="104"/>
      <c r="C538" s="104"/>
      <c r="D538" s="68"/>
      <c r="E538" s="104"/>
      <c r="F538" s="104"/>
    </row>
    <row r="539" spans="1:9" x14ac:dyDescent="0.7">
      <c r="A539" s="66"/>
      <c r="B539" s="104"/>
      <c r="C539" s="104"/>
      <c r="D539" s="68"/>
      <c r="E539" s="104"/>
      <c r="F539" s="104"/>
      <c r="I539" s="231"/>
    </row>
    <row r="540" spans="1:9" x14ac:dyDescent="0.7">
      <c r="A540" s="66"/>
      <c r="B540" s="104"/>
      <c r="C540" s="104"/>
      <c r="D540" s="68"/>
      <c r="E540" s="104"/>
      <c r="F540" s="104"/>
      <c r="I540" s="231"/>
    </row>
    <row r="541" spans="1:9" x14ac:dyDescent="0.7">
      <c r="A541" s="66"/>
      <c r="B541" s="68"/>
      <c r="C541" s="68"/>
      <c r="D541" s="68"/>
      <c r="E541" s="104"/>
      <c r="F541" s="66"/>
      <c r="I541" s="231"/>
    </row>
    <row r="542" spans="1:9" x14ac:dyDescent="0.7">
      <c r="A542" s="66"/>
      <c r="B542" s="70"/>
      <c r="C542" s="70"/>
      <c r="D542" s="68"/>
      <c r="E542" s="104"/>
      <c r="F542" s="66"/>
      <c r="I542" s="231"/>
    </row>
    <row r="543" spans="1:9" x14ac:dyDescent="0.7">
      <c r="A543" s="66"/>
      <c r="B543" s="70"/>
      <c r="C543" s="70"/>
      <c r="D543" s="68"/>
      <c r="E543" s="104"/>
      <c r="F543" s="66"/>
      <c r="I543" s="231"/>
    </row>
    <row r="544" spans="1:9" x14ac:dyDescent="0.7">
      <c r="A544" s="66"/>
      <c r="B544" s="70"/>
      <c r="C544" s="70"/>
      <c r="D544" s="68"/>
      <c r="E544" s="104"/>
      <c r="F544" s="66"/>
      <c r="I544" s="231"/>
    </row>
    <row r="545" spans="1:9" x14ac:dyDescent="0.7">
      <c r="A545" s="59"/>
      <c r="B545" s="71"/>
      <c r="C545" s="71"/>
      <c r="D545" s="71"/>
      <c r="E545" s="107"/>
      <c r="F545" s="105"/>
      <c r="I545" s="231"/>
    </row>
    <row r="546" spans="1:9" x14ac:dyDescent="0.7">
      <c r="A546" s="66"/>
      <c r="B546" s="70"/>
      <c r="C546" s="70"/>
      <c r="D546" s="70"/>
      <c r="E546" s="104"/>
      <c r="F546" s="102"/>
      <c r="H546" s="93"/>
      <c r="I546" s="231"/>
    </row>
    <row r="547" spans="1:9" x14ac:dyDescent="0.7">
      <c r="A547" s="66"/>
      <c r="B547" s="70"/>
      <c r="C547" s="70"/>
      <c r="D547" s="70"/>
      <c r="E547" s="104"/>
      <c r="F547" s="102"/>
      <c r="H547" s="93"/>
      <c r="I547" s="231"/>
    </row>
    <row r="548" spans="1:9" x14ac:dyDescent="0.7">
      <c r="A548" s="66"/>
      <c r="B548" s="70"/>
      <c r="C548" s="70"/>
      <c r="D548" s="70"/>
      <c r="E548" s="104"/>
      <c r="F548" s="70"/>
      <c r="H548" s="93"/>
      <c r="I548" s="231"/>
    </row>
    <row r="549" spans="1:9" x14ac:dyDescent="0.7">
      <c r="A549" s="66"/>
      <c r="B549" s="70"/>
      <c r="C549" s="70"/>
      <c r="D549" s="70"/>
      <c r="E549" s="104"/>
      <c r="F549" s="102"/>
      <c r="H549" s="93"/>
      <c r="I549" s="231"/>
    </row>
    <row r="550" spans="1:9" x14ac:dyDescent="0.7">
      <c r="A550" s="66"/>
      <c r="B550" s="70"/>
      <c r="C550" s="70"/>
      <c r="D550" s="70"/>
      <c r="E550" s="104"/>
      <c r="F550" s="102"/>
      <c r="H550" s="93"/>
      <c r="I550" s="231"/>
    </row>
    <row r="551" spans="1:9" x14ac:dyDescent="0.7">
      <c r="A551" s="66"/>
      <c r="B551" s="70"/>
      <c r="C551" s="70"/>
      <c r="D551" s="70"/>
      <c r="E551" s="104"/>
      <c r="F551" s="70"/>
      <c r="H551" s="248"/>
      <c r="I551" s="249"/>
    </row>
    <row r="552" spans="1:9" x14ac:dyDescent="0.7">
      <c r="A552" s="66"/>
      <c r="B552" s="70"/>
      <c r="C552" s="70"/>
      <c r="D552" s="70"/>
      <c r="E552" s="104"/>
      <c r="F552" s="102"/>
      <c r="H552" s="93"/>
      <c r="I552" s="231"/>
    </row>
    <row r="553" spans="1:9" x14ac:dyDescent="0.7">
      <c r="A553" s="66"/>
      <c r="B553" s="70"/>
      <c r="C553" s="70"/>
      <c r="D553" s="70"/>
      <c r="E553" s="104"/>
      <c r="F553" s="102"/>
      <c r="H553" s="93"/>
      <c r="I553" s="231"/>
    </row>
    <row r="554" spans="1:9" x14ac:dyDescent="0.7">
      <c r="A554" s="66"/>
      <c r="B554" s="70"/>
      <c r="C554" s="70"/>
      <c r="D554" s="70"/>
      <c r="E554" s="104"/>
      <c r="F554" s="70"/>
      <c r="H554" s="93"/>
      <c r="I554" s="231"/>
    </row>
    <row r="555" spans="1:9" x14ac:dyDescent="0.7">
      <c r="A555" s="66"/>
      <c r="B555" s="106"/>
      <c r="C555" s="106"/>
      <c r="D555" s="106"/>
      <c r="E555" s="104"/>
      <c r="F555" s="93"/>
      <c r="H555" s="93"/>
      <c r="I555" s="231"/>
    </row>
    <row r="556" spans="1:9" x14ac:dyDescent="0.7">
      <c r="A556" s="66"/>
      <c r="B556" s="104"/>
      <c r="C556" s="104"/>
      <c r="D556" s="104"/>
      <c r="E556" s="104"/>
      <c r="F556" s="102"/>
      <c r="H556" s="93"/>
      <c r="I556" s="231"/>
    </row>
    <row r="557" spans="1:9" x14ac:dyDescent="0.7">
      <c r="A557" s="102"/>
      <c r="B557" s="104"/>
      <c r="C557" s="104"/>
      <c r="D557" s="104"/>
      <c r="E557" s="104"/>
      <c r="F557" s="104"/>
      <c r="H557" s="93"/>
      <c r="I557" s="231"/>
    </row>
    <row r="558" spans="1:9" x14ac:dyDescent="0.7">
      <c r="A558" s="66"/>
      <c r="B558" s="104"/>
      <c r="C558" s="104"/>
      <c r="D558" s="104"/>
      <c r="E558" s="104"/>
      <c r="F558" s="104"/>
      <c r="H558" s="93"/>
      <c r="I558" s="231"/>
    </row>
    <row r="559" spans="1:9" x14ac:dyDescent="0.7">
      <c r="A559" s="66"/>
      <c r="B559" s="104"/>
      <c r="C559" s="104"/>
      <c r="D559" s="104"/>
      <c r="E559" s="104"/>
      <c r="F559" s="104"/>
      <c r="H559" s="93"/>
      <c r="I559" s="231"/>
    </row>
    <row r="560" spans="1:9" x14ac:dyDescent="0.7">
      <c r="A560" s="66"/>
      <c r="B560" s="104"/>
      <c r="C560" s="104"/>
      <c r="D560" s="104"/>
      <c r="E560" s="104"/>
      <c r="F560" s="104"/>
      <c r="H560" s="93"/>
      <c r="I560" s="231"/>
    </row>
    <row r="561" spans="1:9" x14ac:dyDescent="0.7">
      <c r="A561" s="102"/>
      <c r="B561" s="104"/>
      <c r="C561" s="104"/>
      <c r="D561" s="104"/>
      <c r="E561" s="104"/>
      <c r="F561" s="104"/>
      <c r="H561" s="93"/>
      <c r="I561" s="231"/>
    </row>
    <row r="562" spans="1:9" x14ac:dyDescent="0.7">
      <c r="A562" s="66"/>
      <c r="B562" s="104"/>
      <c r="C562" s="104"/>
      <c r="D562" s="104"/>
      <c r="E562" s="104"/>
      <c r="F562" s="104"/>
      <c r="H562" s="93"/>
      <c r="I562" s="231"/>
    </row>
    <row r="563" spans="1:9" x14ac:dyDescent="0.7">
      <c r="A563" s="66"/>
      <c r="B563" s="104"/>
      <c r="C563" s="104"/>
      <c r="D563" s="104"/>
      <c r="E563" s="104"/>
      <c r="F563" s="104"/>
      <c r="H563" s="93"/>
      <c r="I563" s="231"/>
    </row>
    <row r="564" spans="1:9" x14ac:dyDescent="0.7">
      <c r="A564" s="66"/>
      <c r="B564" s="104"/>
      <c r="C564" s="104"/>
      <c r="D564" s="104"/>
      <c r="E564" s="104"/>
      <c r="F564" s="102"/>
      <c r="H564" s="93"/>
      <c r="I564" s="231"/>
    </row>
    <row r="565" spans="1:9" x14ac:dyDescent="0.7">
      <c r="A565" s="102"/>
      <c r="B565" s="104"/>
      <c r="C565" s="104"/>
      <c r="D565" s="104"/>
      <c r="E565" s="104"/>
      <c r="F565" s="104"/>
      <c r="H565" s="93"/>
      <c r="I565" s="231"/>
    </row>
    <row r="566" spans="1:9" x14ac:dyDescent="0.7">
      <c r="A566" s="66"/>
      <c r="B566" s="104"/>
      <c r="C566" s="104"/>
      <c r="D566" s="104"/>
      <c r="E566" s="104"/>
      <c r="F566" s="104"/>
      <c r="H566" s="93"/>
      <c r="I566" s="231"/>
    </row>
    <row r="567" spans="1:9" x14ac:dyDescent="0.7">
      <c r="A567" s="66"/>
      <c r="B567" s="104"/>
      <c r="C567" s="104"/>
      <c r="D567" s="104"/>
      <c r="E567" s="104"/>
      <c r="F567" s="104"/>
      <c r="H567" s="93"/>
      <c r="I567" s="231"/>
    </row>
    <row r="568" spans="1:9" x14ac:dyDescent="0.7">
      <c r="A568" s="66"/>
      <c r="B568" s="104"/>
      <c r="C568" s="104"/>
      <c r="D568" s="104"/>
      <c r="E568" s="104"/>
      <c r="F568" s="104"/>
      <c r="H568" s="93"/>
      <c r="I568" s="231"/>
    </row>
    <row r="569" spans="1:9" x14ac:dyDescent="0.7">
      <c r="A569" s="102"/>
      <c r="B569" s="104"/>
      <c r="C569" s="104"/>
      <c r="D569" s="104"/>
      <c r="E569" s="104"/>
      <c r="F569" s="104"/>
      <c r="H569" s="93"/>
      <c r="I569" s="231"/>
    </row>
    <row r="570" spans="1:9" x14ac:dyDescent="0.7">
      <c r="A570" s="66"/>
      <c r="B570" s="104"/>
      <c r="C570" s="104"/>
      <c r="D570" s="104"/>
      <c r="E570" s="104"/>
      <c r="F570" s="104"/>
      <c r="H570" s="93"/>
      <c r="I570" s="231"/>
    </row>
    <row r="571" spans="1:9" x14ac:dyDescent="0.7">
      <c r="A571" s="66"/>
      <c r="B571" s="104"/>
      <c r="C571" s="104"/>
      <c r="D571" s="104"/>
      <c r="E571" s="104"/>
      <c r="F571" s="104"/>
      <c r="H571" s="93"/>
      <c r="I571" s="231"/>
    </row>
    <row r="572" spans="1:9" x14ac:dyDescent="0.7">
      <c r="A572" s="66"/>
      <c r="B572" s="104"/>
      <c r="C572" s="104"/>
      <c r="D572" s="104"/>
      <c r="E572" s="104"/>
      <c r="F572" s="102"/>
      <c r="H572" s="93"/>
      <c r="I572" s="231"/>
    </row>
    <row r="573" spans="1:9" x14ac:dyDescent="0.7">
      <c r="A573" s="102"/>
      <c r="B573" s="104"/>
      <c r="C573" s="104"/>
      <c r="D573" s="104"/>
      <c r="E573" s="104"/>
      <c r="F573" s="104"/>
      <c r="H573" s="93"/>
      <c r="I573" s="231"/>
    </row>
    <row r="574" spans="1:9" x14ac:dyDescent="0.7">
      <c r="A574" s="66"/>
      <c r="B574" s="104"/>
      <c r="C574" s="104"/>
      <c r="D574" s="104"/>
      <c r="E574" s="104"/>
      <c r="F574" s="104"/>
      <c r="H574" s="93"/>
      <c r="I574" s="231"/>
    </row>
    <row r="575" spans="1:9" x14ac:dyDescent="0.7">
      <c r="A575" s="66"/>
      <c r="B575" s="104"/>
      <c r="C575" s="104"/>
      <c r="D575" s="104"/>
      <c r="E575" s="104"/>
      <c r="F575" s="104"/>
      <c r="H575" s="93"/>
      <c r="I575" s="231"/>
    </row>
    <row r="576" spans="1:9" x14ac:dyDescent="0.7">
      <c r="A576" s="66"/>
      <c r="B576" s="104"/>
      <c r="C576" s="104"/>
      <c r="D576" s="104"/>
      <c r="E576" s="104"/>
      <c r="F576" s="104"/>
      <c r="H576" s="93"/>
      <c r="I576" s="231"/>
    </row>
    <row r="577" spans="1:9" x14ac:dyDescent="0.7">
      <c r="A577" s="102"/>
      <c r="B577" s="104"/>
      <c r="C577" s="104"/>
      <c r="D577" s="104"/>
      <c r="E577" s="104"/>
      <c r="F577" s="104"/>
      <c r="H577" s="93"/>
      <c r="I577" s="231"/>
    </row>
    <row r="578" spans="1:9" x14ac:dyDescent="0.7">
      <c r="A578" s="66"/>
      <c r="B578" s="104"/>
      <c r="C578" s="104"/>
      <c r="D578" s="104"/>
      <c r="E578" s="104"/>
      <c r="F578" s="104"/>
      <c r="H578" s="93"/>
      <c r="I578" s="231"/>
    </row>
    <row r="579" spans="1:9" x14ac:dyDescent="0.7">
      <c r="A579" s="66"/>
      <c r="B579" s="104"/>
      <c r="C579" s="104"/>
      <c r="D579" s="104"/>
      <c r="E579" s="104"/>
      <c r="F579" s="104"/>
      <c r="H579" s="93"/>
      <c r="I579" s="231"/>
    </row>
    <row r="580" spans="1:9" x14ac:dyDescent="0.7">
      <c r="B580" s="80"/>
      <c r="C580" s="80"/>
      <c r="H580" s="93"/>
      <c r="I580" s="231"/>
    </row>
    <row r="581" spans="1:9" x14ac:dyDescent="0.7">
      <c r="A581" s="100"/>
      <c r="B581" s="80"/>
      <c r="C581" s="80"/>
      <c r="H581" s="93"/>
      <c r="I581" s="231"/>
    </row>
    <row r="582" spans="1:9" ht="30.6" x14ac:dyDescent="0.8">
      <c r="A582" s="57"/>
      <c r="B582" s="51"/>
      <c r="C582" s="51"/>
      <c r="D582" s="52"/>
      <c r="E582" s="52"/>
      <c r="F582" s="53"/>
      <c r="H582" s="93"/>
      <c r="I582" s="231"/>
    </row>
    <row r="583" spans="1:9" ht="30.6" x14ac:dyDescent="0.8">
      <c r="A583" s="73"/>
      <c r="B583" s="51"/>
      <c r="C583" s="51"/>
      <c r="D583" s="52"/>
      <c r="E583" s="52"/>
      <c r="F583" s="53"/>
      <c r="H583" s="93"/>
      <c r="I583" s="231"/>
    </row>
    <row r="584" spans="1:9" ht="30.6" x14ac:dyDescent="0.8">
      <c r="A584" s="73"/>
      <c r="B584" s="51"/>
      <c r="C584" s="51"/>
      <c r="D584" s="52"/>
      <c r="E584" s="52"/>
      <c r="F584" s="53"/>
      <c r="H584" s="93"/>
      <c r="I584" s="231"/>
    </row>
    <row r="585" spans="1:9" x14ac:dyDescent="0.7">
      <c r="A585" s="59"/>
      <c r="B585" s="60"/>
      <c r="C585" s="60"/>
      <c r="D585" s="60"/>
      <c r="E585" s="61"/>
      <c r="F585" s="59"/>
      <c r="H585" s="93"/>
      <c r="I585" s="231"/>
    </row>
    <row r="586" spans="1:9" x14ac:dyDescent="0.7">
      <c r="A586" s="59"/>
      <c r="B586" s="60"/>
      <c r="C586" s="60"/>
      <c r="D586" s="60"/>
      <c r="E586" s="61"/>
      <c r="F586" s="59"/>
    </row>
    <row r="587" spans="1:9" x14ac:dyDescent="0.7">
      <c r="A587" s="59"/>
      <c r="B587" s="60"/>
      <c r="C587" s="60"/>
      <c r="D587" s="60"/>
      <c r="E587" s="61"/>
      <c r="F587" s="59"/>
      <c r="H587" s="93"/>
      <c r="I587" s="231"/>
    </row>
    <row r="588" spans="1:9" x14ac:dyDescent="0.7">
      <c r="A588" s="66"/>
      <c r="B588" s="68"/>
      <c r="C588" s="68"/>
      <c r="D588" s="68"/>
      <c r="E588" s="65"/>
      <c r="F588" s="66"/>
      <c r="H588" s="93"/>
      <c r="I588" s="231"/>
    </row>
    <row r="589" spans="1:9" x14ac:dyDescent="0.7">
      <c r="A589" s="66"/>
      <c r="B589" s="68"/>
      <c r="C589" s="68"/>
      <c r="D589" s="68"/>
      <c r="E589" s="65"/>
      <c r="F589" s="66"/>
      <c r="H589" s="93"/>
      <c r="I589" s="231"/>
    </row>
    <row r="590" spans="1:9" x14ac:dyDescent="0.7">
      <c r="A590" s="66"/>
      <c r="B590" s="68"/>
      <c r="C590" s="68"/>
      <c r="D590" s="68"/>
      <c r="E590" s="65"/>
      <c r="F590" s="66"/>
      <c r="H590" s="248"/>
      <c r="I590" s="249"/>
    </row>
    <row r="591" spans="1:9" x14ac:dyDescent="0.7">
      <c r="A591" s="66"/>
      <c r="B591" s="70"/>
      <c r="C591" s="70"/>
      <c r="D591" s="68"/>
      <c r="E591" s="65"/>
      <c r="F591" s="66"/>
      <c r="H591" s="93"/>
      <c r="I591" s="231"/>
    </row>
    <row r="592" spans="1:9" x14ac:dyDescent="0.7">
      <c r="A592" s="66"/>
      <c r="B592" s="70"/>
      <c r="C592" s="70"/>
      <c r="D592" s="68"/>
      <c r="E592" s="65"/>
      <c r="F592" s="66"/>
      <c r="H592" s="93"/>
      <c r="I592" s="231"/>
    </row>
    <row r="593" spans="1:9" x14ac:dyDescent="0.7">
      <c r="A593" s="66"/>
      <c r="B593" s="70"/>
      <c r="C593" s="70"/>
      <c r="D593" s="68"/>
      <c r="E593" s="65"/>
      <c r="F593" s="66"/>
      <c r="H593" s="93"/>
      <c r="I593" s="231"/>
    </row>
    <row r="594" spans="1:9" x14ac:dyDescent="0.7">
      <c r="A594" s="66"/>
      <c r="B594" s="68"/>
      <c r="C594" s="68"/>
      <c r="D594" s="68"/>
      <c r="E594" s="68"/>
      <c r="F594" s="101"/>
      <c r="H594" s="93"/>
      <c r="I594" s="231"/>
    </row>
    <row r="595" spans="1:9" x14ac:dyDescent="0.7">
      <c r="A595" s="66"/>
      <c r="B595" s="68"/>
      <c r="C595" s="68"/>
      <c r="D595" s="68"/>
      <c r="E595" s="68"/>
      <c r="F595" s="101"/>
      <c r="H595" s="93"/>
      <c r="I595" s="231"/>
    </row>
    <row r="596" spans="1:9" x14ac:dyDescent="0.7">
      <c r="A596" s="66"/>
      <c r="B596" s="68"/>
      <c r="C596" s="68"/>
      <c r="D596" s="68"/>
      <c r="E596" s="68"/>
      <c r="F596" s="101"/>
      <c r="H596" s="93"/>
      <c r="I596" s="231"/>
    </row>
    <row r="597" spans="1:9" x14ac:dyDescent="0.7">
      <c r="A597" s="66"/>
      <c r="B597" s="68"/>
      <c r="C597" s="68"/>
      <c r="D597" s="68"/>
      <c r="E597" s="68"/>
      <c r="F597" s="101"/>
      <c r="H597" s="93"/>
      <c r="I597" s="231"/>
    </row>
    <row r="598" spans="1:9" x14ac:dyDescent="0.7">
      <c r="A598" s="66"/>
      <c r="B598" s="68"/>
      <c r="C598" s="68"/>
      <c r="D598" s="68"/>
      <c r="E598" s="68"/>
      <c r="F598" s="101"/>
      <c r="H598" s="93"/>
      <c r="I598" s="231"/>
    </row>
    <row r="599" spans="1:9" x14ac:dyDescent="0.7">
      <c r="A599" s="66"/>
      <c r="B599" s="68"/>
      <c r="C599" s="68"/>
      <c r="D599" s="68"/>
      <c r="E599" s="68"/>
      <c r="F599" s="69"/>
      <c r="H599" s="93"/>
      <c r="I599" s="231"/>
    </row>
    <row r="600" spans="1:9" x14ac:dyDescent="0.7">
      <c r="A600" s="66"/>
      <c r="B600" s="68"/>
      <c r="C600" s="68"/>
      <c r="D600" s="68"/>
      <c r="E600" s="68"/>
      <c r="F600" s="101"/>
      <c r="H600" s="93"/>
      <c r="I600" s="231"/>
    </row>
    <row r="601" spans="1:9" x14ac:dyDescent="0.7">
      <c r="A601" s="66"/>
      <c r="B601" s="68"/>
      <c r="C601" s="68"/>
      <c r="D601" s="68"/>
      <c r="E601" s="68"/>
      <c r="F601" s="101"/>
      <c r="H601" s="93"/>
      <c r="I601" s="231"/>
    </row>
    <row r="602" spans="1:9" x14ac:dyDescent="0.7">
      <c r="A602" s="66"/>
      <c r="B602" s="68"/>
      <c r="C602" s="68"/>
      <c r="D602" s="68"/>
      <c r="E602" s="68"/>
      <c r="F602" s="69"/>
      <c r="H602" s="93"/>
      <c r="I602" s="231"/>
    </row>
    <row r="603" spans="1:9" x14ac:dyDescent="0.7">
      <c r="A603" s="66"/>
      <c r="B603" s="68"/>
      <c r="C603" s="68"/>
      <c r="D603" s="68"/>
      <c r="E603" s="68"/>
      <c r="F603" s="101"/>
      <c r="H603" s="93"/>
      <c r="I603" s="231"/>
    </row>
    <row r="604" spans="1:9" x14ac:dyDescent="0.7">
      <c r="A604" s="66"/>
      <c r="B604" s="68"/>
      <c r="C604" s="68"/>
      <c r="D604" s="68"/>
      <c r="E604" s="68"/>
      <c r="F604" s="101"/>
      <c r="H604" s="93"/>
      <c r="I604" s="231"/>
    </row>
    <row r="605" spans="1:9" x14ac:dyDescent="0.7">
      <c r="A605" s="66"/>
      <c r="B605" s="68"/>
      <c r="C605" s="68"/>
      <c r="D605" s="68"/>
      <c r="E605" s="68"/>
      <c r="F605" s="69"/>
      <c r="H605" s="93"/>
      <c r="I605" s="231"/>
    </row>
    <row r="606" spans="1:9" x14ac:dyDescent="0.7">
      <c r="A606" s="66"/>
      <c r="D606" s="68"/>
      <c r="E606" s="89"/>
      <c r="H606" s="93"/>
      <c r="I606" s="231"/>
    </row>
    <row r="607" spans="1:9" x14ac:dyDescent="0.7">
      <c r="A607" s="66"/>
      <c r="B607" s="92"/>
      <c r="C607" s="92"/>
      <c r="D607" s="68"/>
      <c r="E607" s="91"/>
      <c r="F607" s="101"/>
      <c r="H607" s="93"/>
      <c r="I607" s="231"/>
    </row>
    <row r="608" spans="1:9" x14ac:dyDescent="0.7">
      <c r="A608" s="102"/>
      <c r="B608" s="104"/>
      <c r="C608" s="104"/>
      <c r="D608" s="68"/>
      <c r="E608" s="104"/>
      <c r="F608" s="104"/>
      <c r="H608" s="93"/>
      <c r="I608" s="231"/>
    </row>
    <row r="609" spans="1:9" x14ac:dyDescent="0.7">
      <c r="A609" s="66"/>
      <c r="B609" s="104"/>
      <c r="C609" s="104"/>
      <c r="D609" s="68"/>
      <c r="E609" s="104"/>
      <c r="F609" s="104"/>
      <c r="H609" s="93"/>
      <c r="I609" s="231"/>
    </row>
    <row r="610" spans="1:9" x14ac:dyDescent="0.7">
      <c r="A610" s="66"/>
      <c r="B610" s="104"/>
      <c r="C610" s="104"/>
      <c r="D610" s="68"/>
      <c r="E610" s="104"/>
      <c r="F610" s="104"/>
      <c r="H610" s="93"/>
      <c r="I610" s="231"/>
    </row>
    <row r="611" spans="1:9" x14ac:dyDescent="0.7">
      <c r="A611" s="66"/>
      <c r="B611" s="104"/>
      <c r="C611" s="104"/>
      <c r="D611" s="68"/>
      <c r="E611" s="104"/>
      <c r="F611" s="104"/>
      <c r="H611" s="93"/>
      <c r="I611" s="231"/>
    </row>
    <row r="612" spans="1:9" x14ac:dyDescent="0.7">
      <c r="A612" s="102"/>
      <c r="B612" s="104"/>
      <c r="C612" s="104"/>
      <c r="D612" s="68"/>
      <c r="E612" s="104"/>
      <c r="F612" s="104"/>
      <c r="H612" s="93"/>
      <c r="I612" s="231"/>
    </row>
    <row r="613" spans="1:9" x14ac:dyDescent="0.7">
      <c r="A613" s="66"/>
      <c r="B613" s="104"/>
      <c r="C613" s="104"/>
      <c r="D613" s="68"/>
      <c r="E613" s="104"/>
      <c r="F613" s="104"/>
      <c r="H613" s="93"/>
      <c r="I613" s="231"/>
    </row>
    <row r="614" spans="1:9" x14ac:dyDescent="0.7">
      <c r="A614" s="66"/>
      <c r="B614" s="104"/>
      <c r="C614" s="104"/>
      <c r="D614" s="68"/>
      <c r="E614" s="104"/>
      <c r="F614" s="104"/>
      <c r="H614" s="93"/>
      <c r="I614" s="231"/>
    </row>
    <row r="615" spans="1:9" x14ac:dyDescent="0.7">
      <c r="A615" s="66"/>
      <c r="B615" s="92"/>
      <c r="C615" s="92"/>
      <c r="D615" s="68"/>
      <c r="E615" s="91"/>
      <c r="F615" s="101"/>
      <c r="H615" s="93"/>
      <c r="I615" s="231"/>
    </row>
    <row r="616" spans="1:9" x14ac:dyDescent="0.7">
      <c r="A616" s="102"/>
      <c r="B616" s="104"/>
      <c r="C616" s="104"/>
      <c r="D616" s="68"/>
      <c r="E616" s="104"/>
      <c r="F616" s="104"/>
      <c r="H616" s="93"/>
      <c r="I616" s="231"/>
    </row>
    <row r="617" spans="1:9" x14ac:dyDescent="0.7">
      <c r="A617" s="66"/>
      <c r="B617" s="104"/>
      <c r="C617" s="104"/>
      <c r="D617" s="68"/>
      <c r="E617" s="104"/>
      <c r="F617" s="104"/>
      <c r="H617" s="93"/>
      <c r="I617" s="231"/>
    </row>
    <row r="618" spans="1:9" x14ac:dyDescent="0.7">
      <c r="A618" s="66"/>
      <c r="B618" s="104"/>
      <c r="C618" s="104"/>
      <c r="D618" s="68"/>
      <c r="E618" s="104"/>
      <c r="F618" s="104"/>
      <c r="H618" s="93"/>
      <c r="I618" s="231"/>
    </row>
    <row r="619" spans="1:9" x14ac:dyDescent="0.7">
      <c r="A619" s="66"/>
      <c r="B619" s="104"/>
      <c r="C619" s="104"/>
      <c r="D619" s="68"/>
      <c r="E619" s="104"/>
      <c r="F619" s="104"/>
      <c r="H619" s="93"/>
      <c r="I619" s="231"/>
    </row>
    <row r="620" spans="1:9" x14ac:dyDescent="0.7">
      <c r="A620" s="102"/>
      <c r="B620" s="104"/>
      <c r="C620" s="104"/>
      <c r="D620" s="68"/>
      <c r="E620" s="104"/>
      <c r="F620" s="104"/>
      <c r="H620" s="93"/>
      <c r="I620" s="231"/>
    </row>
    <row r="621" spans="1:9" x14ac:dyDescent="0.7">
      <c r="A621" s="66"/>
      <c r="B621" s="104"/>
      <c r="C621" s="104"/>
      <c r="D621" s="68"/>
      <c r="E621" s="104"/>
      <c r="F621" s="104"/>
      <c r="H621" s="93"/>
      <c r="I621" s="231"/>
    </row>
    <row r="622" spans="1:9" x14ac:dyDescent="0.7">
      <c r="A622" s="66"/>
      <c r="B622" s="104"/>
      <c r="C622" s="104"/>
      <c r="D622" s="68"/>
      <c r="E622" s="104"/>
      <c r="F622" s="104"/>
      <c r="H622" s="93"/>
      <c r="I622" s="231"/>
    </row>
    <row r="623" spans="1:9" x14ac:dyDescent="0.7">
      <c r="A623" s="66"/>
      <c r="B623" s="92"/>
      <c r="C623" s="92"/>
      <c r="D623" s="68"/>
      <c r="E623" s="91"/>
      <c r="F623" s="101"/>
      <c r="H623" s="93"/>
      <c r="I623" s="231"/>
    </row>
    <row r="624" spans="1:9" x14ac:dyDescent="0.7">
      <c r="A624" s="102"/>
      <c r="B624" s="92"/>
      <c r="C624" s="92"/>
      <c r="D624" s="68"/>
      <c r="E624" s="92"/>
      <c r="F624" s="92"/>
      <c r="H624" s="93"/>
      <c r="I624" s="231"/>
    </row>
    <row r="625" spans="1:9" x14ac:dyDescent="0.7">
      <c r="A625" s="66"/>
      <c r="B625" s="92"/>
      <c r="C625" s="92"/>
      <c r="D625" s="68"/>
      <c r="E625" s="92"/>
      <c r="F625" s="92"/>
    </row>
    <row r="626" spans="1:9" x14ac:dyDescent="0.7">
      <c r="A626" s="66"/>
      <c r="B626" s="92"/>
      <c r="C626" s="92"/>
      <c r="D626" s="68"/>
      <c r="E626" s="92"/>
      <c r="F626" s="92"/>
    </row>
    <row r="627" spans="1:9" x14ac:dyDescent="0.7">
      <c r="A627" s="66"/>
      <c r="B627" s="92"/>
      <c r="C627" s="92"/>
      <c r="D627" s="68"/>
      <c r="E627" s="92"/>
      <c r="F627" s="92"/>
    </row>
    <row r="628" spans="1:9" x14ac:dyDescent="0.7">
      <c r="A628" s="102"/>
      <c r="B628" s="92"/>
      <c r="C628" s="92"/>
      <c r="D628" s="68"/>
      <c r="E628" s="92"/>
      <c r="F628" s="92"/>
    </row>
    <row r="629" spans="1:9" x14ac:dyDescent="0.7">
      <c r="A629" s="66"/>
      <c r="B629" s="104"/>
      <c r="C629" s="104"/>
      <c r="D629" s="68"/>
      <c r="E629" s="104"/>
      <c r="F629" s="104"/>
    </row>
    <row r="630" spans="1:9" x14ac:dyDescent="0.7">
      <c r="A630" s="66"/>
      <c r="B630" s="104"/>
      <c r="C630" s="104"/>
      <c r="D630" s="68"/>
      <c r="E630" s="104"/>
      <c r="F630" s="104"/>
    </row>
    <row r="631" spans="1:9" x14ac:dyDescent="0.7">
      <c r="A631" s="66"/>
      <c r="B631" s="60"/>
      <c r="C631" s="60"/>
      <c r="D631" s="60"/>
      <c r="E631" s="103"/>
      <c r="F631" s="101"/>
    </row>
    <row r="632" spans="1:9" x14ac:dyDescent="0.7">
      <c r="A632" s="66"/>
      <c r="B632" s="60"/>
      <c r="C632" s="60"/>
      <c r="D632" s="60"/>
      <c r="E632" s="90"/>
      <c r="F632" s="101"/>
    </row>
    <row r="633" spans="1:9" x14ac:dyDescent="0.7">
      <c r="A633" s="66"/>
      <c r="B633" s="68"/>
      <c r="C633" s="68"/>
      <c r="D633" s="68"/>
      <c r="E633" s="68"/>
      <c r="F633" s="101"/>
    </row>
    <row r="634" spans="1:9" x14ac:dyDescent="0.7">
      <c r="A634" s="66"/>
      <c r="B634" s="68"/>
      <c r="C634" s="68"/>
      <c r="D634" s="68"/>
      <c r="E634" s="68"/>
      <c r="F634" s="101"/>
    </row>
    <row r="635" spans="1:9" x14ac:dyDescent="0.7">
      <c r="A635" s="66"/>
      <c r="B635" s="68"/>
      <c r="C635" s="68"/>
      <c r="D635" s="68"/>
      <c r="E635" s="68"/>
      <c r="F635" s="70"/>
    </row>
    <row r="636" spans="1:9" x14ac:dyDescent="0.7">
      <c r="A636" s="66"/>
      <c r="B636" s="68"/>
      <c r="C636" s="68"/>
      <c r="D636" s="68"/>
      <c r="E636" s="68"/>
      <c r="F636" s="101"/>
      <c r="H636" s="93"/>
      <c r="I636" s="93"/>
    </row>
    <row r="637" spans="1:9" x14ac:dyDescent="0.7">
      <c r="A637" s="66"/>
      <c r="B637" s="68"/>
      <c r="C637" s="68"/>
      <c r="D637" s="68"/>
      <c r="E637" s="68"/>
      <c r="F637" s="101"/>
      <c r="H637" s="93"/>
      <c r="I637" s="93"/>
    </row>
    <row r="638" spans="1:9" x14ac:dyDescent="0.7">
      <c r="A638" s="66"/>
      <c r="B638" s="68"/>
      <c r="C638" s="68"/>
      <c r="D638" s="68"/>
      <c r="E638" s="68"/>
      <c r="F638" s="70"/>
      <c r="H638" s="93"/>
      <c r="I638" s="93"/>
    </row>
    <row r="639" spans="1:9" x14ac:dyDescent="0.7">
      <c r="A639" s="66"/>
      <c r="B639" s="68"/>
      <c r="C639" s="68"/>
      <c r="D639" s="68"/>
      <c r="E639" s="68"/>
      <c r="F639" s="101"/>
      <c r="H639" s="93"/>
      <c r="I639" s="231"/>
    </row>
    <row r="640" spans="1:9" x14ac:dyDescent="0.7">
      <c r="A640" s="66"/>
      <c r="B640" s="68"/>
      <c r="C640" s="68"/>
      <c r="D640" s="68"/>
      <c r="E640" s="68"/>
      <c r="F640" s="101"/>
      <c r="H640" s="93"/>
      <c r="I640" s="231"/>
    </row>
    <row r="641" spans="1:9" x14ac:dyDescent="0.7">
      <c r="A641" s="66"/>
      <c r="B641" s="68"/>
      <c r="C641" s="68"/>
      <c r="D641" s="68"/>
      <c r="E641" s="68"/>
      <c r="F641" s="70"/>
      <c r="H641" s="93"/>
      <c r="I641" s="231"/>
    </row>
    <row r="642" spans="1:9" x14ac:dyDescent="0.7">
      <c r="A642" s="66"/>
      <c r="B642" s="68"/>
      <c r="C642" s="68"/>
      <c r="D642" s="68"/>
      <c r="E642" s="68"/>
      <c r="H642" s="93"/>
      <c r="I642" s="231"/>
    </row>
    <row r="643" spans="1:9" x14ac:dyDescent="0.7">
      <c r="A643" s="66"/>
      <c r="B643" s="68"/>
      <c r="C643" s="68"/>
      <c r="D643" s="68"/>
      <c r="E643" s="68"/>
      <c r="F643" s="101"/>
      <c r="H643" s="93"/>
      <c r="I643" s="231"/>
    </row>
    <row r="644" spans="1:9" x14ac:dyDescent="0.7">
      <c r="A644" s="102"/>
      <c r="B644" s="104"/>
      <c r="C644" s="104"/>
      <c r="D644" s="68"/>
      <c r="E644" s="104"/>
      <c r="F644" s="104"/>
      <c r="H644" s="93"/>
      <c r="I644" s="231"/>
    </row>
    <row r="645" spans="1:9" x14ac:dyDescent="0.7">
      <c r="A645" s="66"/>
      <c r="B645" s="104"/>
      <c r="C645" s="104"/>
      <c r="D645" s="68"/>
      <c r="E645" s="104"/>
      <c r="F645" s="104"/>
      <c r="H645" s="93"/>
      <c r="I645" s="231"/>
    </row>
    <row r="646" spans="1:9" x14ac:dyDescent="0.7">
      <c r="A646" s="66"/>
      <c r="B646" s="104"/>
      <c r="C646" s="104"/>
      <c r="D646" s="68"/>
      <c r="E646" s="104"/>
      <c r="F646" s="104"/>
      <c r="H646" s="93"/>
      <c r="I646" s="231"/>
    </row>
    <row r="647" spans="1:9" x14ac:dyDescent="0.7">
      <c r="A647" s="66"/>
      <c r="B647" s="104"/>
      <c r="C647" s="104"/>
      <c r="D647" s="68"/>
      <c r="E647" s="104"/>
      <c r="F647" s="104"/>
      <c r="H647" s="93"/>
      <c r="I647" s="231"/>
    </row>
    <row r="648" spans="1:9" x14ac:dyDescent="0.7">
      <c r="A648" s="102"/>
      <c r="B648" s="104"/>
      <c r="C648" s="104"/>
      <c r="D648" s="68"/>
      <c r="E648" s="104"/>
      <c r="F648" s="104"/>
      <c r="H648" s="93"/>
      <c r="I648" s="231"/>
    </row>
    <row r="649" spans="1:9" x14ac:dyDescent="0.7">
      <c r="A649" s="66"/>
      <c r="B649" s="104"/>
      <c r="C649" s="104"/>
      <c r="D649" s="68"/>
      <c r="E649" s="104"/>
      <c r="F649" s="104"/>
      <c r="H649" s="93"/>
      <c r="I649" s="231"/>
    </row>
    <row r="650" spans="1:9" x14ac:dyDescent="0.7">
      <c r="A650" s="66"/>
      <c r="B650" s="104"/>
      <c r="C650" s="104"/>
      <c r="D650" s="68"/>
      <c r="E650" s="104"/>
      <c r="F650" s="104"/>
      <c r="H650" s="93"/>
      <c r="I650" s="231"/>
    </row>
    <row r="651" spans="1:9" x14ac:dyDescent="0.7">
      <c r="A651" s="66"/>
      <c r="B651" s="92"/>
      <c r="C651" s="92"/>
      <c r="D651" s="68"/>
      <c r="E651" s="91"/>
      <c r="F651" s="101"/>
    </row>
    <row r="652" spans="1:9" x14ac:dyDescent="0.7">
      <c r="A652" s="102"/>
      <c r="B652" s="104"/>
      <c r="C652" s="104"/>
      <c r="D652" s="68"/>
      <c r="E652" s="104"/>
      <c r="F652" s="104"/>
    </row>
    <row r="653" spans="1:9" x14ac:dyDescent="0.7">
      <c r="A653" s="66"/>
      <c r="B653" s="104"/>
      <c r="C653" s="104"/>
      <c r="D653" s="68"/>
      <c r="E653" s="104"/>
      <c r="F653" s="104"/>
      <c r="H653" s="93"/>
      <c r="I653" s="93"/>
    </row>
    <row r="654" spans="1:9" x14ac:dyDescent="0.7">
      <c r="A654" s="66"/>
      <c r="B654" s="104"/>
      <c r="C654" s="104"/>
      <c r="D654" s="68"/>
      <c r="E654" s="104"/>
      <c r="F654" s="104"/>
      <c r="H654" s="93"/>
      <c r="I654" s="93"/>
    </row>
    <row r="655" spans="1:9" x14ac:dyDescent="0.7">
      <c r="A655" s="66"/>
      <c r="B655" s="104"/>
      <c r="C655" s="104"/>
      <c r="D655" s="68"/>
      <c r="E655" s="104"/>
      <c r="F655" s="104"/>
      <c r="H655" s="93"/>
      <c r="I655" s="93"/>
    </row>
    <row r="656" spans="1:9" x14ac:dyDescent="0.7">
      <c r="A656" s="102"/>
      <c r="B656" s="104"/>
      <c r="C656" s="104"/>
      <c r="D656" s="68"/>
      <c r="E656" s="104"/>
      <c r="F656" s="104"/>
      <c r="H656" s="93"/>
      <c r="I656" s="93"/>
    </row>
    <row r="657" spans="1:9" x14ac:dyDescent="0.7">
      <c r="A657" s="66"/>
      <c r="B657" s="104"/>
      <c r="C657" s="104"/>
      <c r="D657" s="68"/>
      <c r="E657" s="104"/>
      <c r="F657" s="104"/>
      <c r="H657" s="93"/>
      <c r="I657" s="93"/>
    </row>
    <row r="658" spans="1:9" x14ac:dyDescent="0.7">
      <c r="A658" s="66"/>
      <c r="B658" s="104"/>
      <c r="C658" s="104"/>
      <c r="D658" s="68"/>
      <c r="E658" s="104"/>
      <c r="F658" s="104"/>
      <c r="H658" s="93"/>
      <c r="I658" s="93"/>
    </row>
    <row r="659" spans="1:9" x14ac:dyDescent="0.7">
      <c r="A659" s="66"/>
      <c r="B659" s="92"/>
      <c r="C659" s="92"/>
      <c r="D659" s="68"/>
      <c r="E659" s="91"/>
      <c r="F659" s="101"/>
      <c r="H659" s="93"/>
      <c r="I659" s="93"/>
    </row>
    <row r="660" spans="1:9" x14ac:dyDescent="0.7">
      <c r="A660" s="102"/>
      <c r="B660" s="92"/>
      <c r="C660" s="92"/>
      <c r="D660" s="68"/>
      <c r="E660" s="92"/>
      <c r="F660" s="92"/>
    </row>
    <row r="661" spans="1:9" x14ac:dyDescent="0.7">
      <c r="A661" s="66"/>
      <c r="B661" s="92"/>
      <c r="C661" s="92"/>
      <c r="D661" s="68"/>
      <c r="E661" s="92"/>
      <c r="F661" s="92"/>
      <c r="H661" s="93"/>
      <c r="I661" s="93"/>
    </row>
    <row r="662" spans="1:9" x14ac:dyDescent="0.7">
      <c r="A662" s="66"/>
      <c r="B662" s="92"/>
      <c r="C662" s="92"/>
      <c r="D662" s="68"/>
      <c r="E662" s="92"/>
      <c r="F662" s="92"/>
      <c r="H662" s="93"/>
      <c r="I662" s="93"/>
    </row>
    <row r="663" spans="1:9" x14ac:dyDescent="0.7">
      <c r="A663" s="66"/>
      <c r="B663" s="92"/>
      <c r="C663" s="92"/>
      <c r="D663" s="68"/>
      <c r="E663" s="92"/>
      <c r="F663" s="92"/>
      <c r="H663" s="93"/>
      <c r="I663" s="93"/>
    </row>
    <row r="664" spans="1:9" x14ac:dyDescent="0.7">
      <c r="A664" s="102"/>
      <c r="B664" s="92"/>
      <c r="C664" s="92"/>
      <c r="D664" s="68"/>
      <c r="E664" s="92"/>
      <c r="F664" s="92"/>
      <c r="H664" s="93"/>
      <c r="I664" s="93"/>
    </row>
    <row r="665" spans="1:9" x14ac:dyDescent="0.7">
      <c r="A665" s="66"/>
      <c r="B665" s="104"/>
      <c r="C665" s="104"/>
      <c r="D665" s="68"/>
      <c r="E665" s="104"/>
      <c r="F665" s="104"/>
      <c r="H665" s="93"/>
      <c r="I665" s="93"/>
    </row>
    <row r="666" spans="1:9" x14ac:dyDescent="0.7">
      <c r="A666" s="66"/>
      <c r="B666" s="104"/>
      <c r="C666" s="104"/>
      <c r="D666" s="68"/>
      <c r="E666" s="104"/>
      <c r="F666" s="104"/>
      <c r="H666" s="93"/>
      <c r="I666" s="93"/>
    </row>
    <row r="667" spans="1:9" x14ac:dyDescent="0.7">
      <c r="A667" s="66"/>
      <c r="B667" s="68"/>
      <c r="C667" s="68"/>
      <c r="D667" s="68"/>
      <c r="E667" s="65"/>
      <c r="F667" s="66"/>
      <c r="H667" s="93"/>
      <c r="I667" s="93"/>
    </row>
    <row r="668" spans="1:9" x14ac:dyDescent="0.7">
      <c r="A668" s="66"/>
      <c r="B668" s="70"/>
      <c r="C668" s="70"/>
      <c r="D668" s="68"/>
      <c r="E668" s="65"/>
      <c r="F668" s="66"/>
    </row>
    <row r="669" spans="1:9" x14ac:dyDescent="0.7">
      <c r="A669" s="66"/>
      <c r="B669" s="70"/>
      <c r="C669" s="70"/>
      <c r="D669" s="68"/>
      <c r="E669" s="65"/>
      <c r="F669" s="66"/>
    </row>
    <row r="670" spans="1:9" x14ac:dyDescent="0.7">
      <c r="A670" s="66"/>
      <c r="B670" s="70"/>
      <c r="C670" s="70"/>
      <c r="D670" s="68"/>
      <c r="E670" s="65"/>
      <c r="F670" s="66"/>
    </row>
    <row r="671" spans="1:9" x14ac:dyDescent="0.7">
      <c r="A671" s="66"/>
      <c r="B671" s="68"/>
      <c r="C671" s="68"/>
      <c r="D671" s="68"/>
      <c r="E671" s="65"/>
      <c r="F671" s="101"/>
    </row>
    <row r="672" spans="1:9" x14ac:dyDescent="0.7">
      <c r="A672" s="66"/>
      <c r="B672" s="68"/>
      <c r="C672" s="68"/>
      <c r="D672" s="68"/>
      <c r="E672" s="65"/>
      <c r="F672" s="101"/>
    </row>
    <row r="673" spans="1:6" x14ac:dyDescent="0.7">
      <c r="A673" s="66"/>
      <c r="B673" s="68"/>
      <c r="C673" s="68"/>
      <c r="D673" s="68"/>
      <c r="E673" s="65"/>
      <c r="F673" s="101"/>
    </row>
    <row r="674" spans="1:6" x14ac:dyDescent="0.7">
      <c r="A674" s="66"/>
      <c r="B674" s="68"/>
      <c r="C674" s="68"/>
      <c r="D674" s="68"/>
      <c r="E674" s="65"/>
      <c r="F674" s="101"/>
    </row>
    <row r="675" spans="1:6" x14ac:dyDescent="0.7">
      <c r="A675" s="66"/>
      <c r="B675" s="68"/>
      <c r="C675" s="68"/>
      <c r="D675" s="68"/>
      <c r="E675" s="65"/>
      <c r="F675" s="101"/>
    </row>
    <row r="676" spans="1:6" x14ac:dyDescent="0.7">
      <c r="A676" s="66"/>
      <c r="B676" s="68"/>
      <c r="C676" s="68"/>
      <c r="D676" s="68"/>
      <c r="E676" s="65"/>
      <c r="F676" s="69"/>
    </row>
    <row r="677" spans="1:6" x14ac:dyDescent="0.7">
      <c r="A677" s="66"/>
      <c r="B677" s="68"/>
      <c r="C677" s="68"/>
      <c r="D677" s="68"/>
      <c r="E677" s="65"/>
      <c r="F677" s="101"/>
    </row>
    <row r="678" spans="1:6" x14ac:dyDescent="0.7">
      <c r="A678" s="66"/>
      <c r="B678" s="68"/>
      <c r="C678" s="68"/>
      <c r="D678" s="68"/>
      <c r="E678" s="65"/>
      <c r="F678" s="101"/>
    </row>
    <row r="679" spans="1:6" x14ac:dyDescent="0.7">
      <c r="A679" s="66"/>
      <c r="B679" s="68"/>
      <c r="C679" s="68"/>
      <c r="D679" s="68"/>
      <c r="E679" s="65"/>
      <c r="F679" s="69"/>
    </row>
    <row r="680" spans="1:6" x14ac:dyDescent="0.7">
      <c r="A680" s="66"/>
      <c r="B680" s="68"/>
      <c r="C680" s="68"/>
      <c r="D680" s="68"/>
      <c r="E680" s="65"/>
      <c r="F680" s="101"/>
    </row>
    <row r="681" spans="1:6" x14ac:dyDescent="0.7">
      <c r="A681" s="66"/>
      <c r="B681" s="68"/>
      <c r="C681" s="68"/>
      <c r="D681" s="68"/>
      <c r="E681" s="65"/>
      <c r="F681" s="101"/>
    </row>
    <row r="682" spans="1:6" x14ac:dyDescent="0.7">
      <c r="A682" s="66"/>
      <c r="B682" s="68"/>
      <c r="C682" s="68"/>
      <c r="D682" s="68"/>
      <c r="E682" s="65"/>
      <c r="F682" s="69"/>
    </row>
    <row r="683" spans="1:6" x14ac:dyDescent="0.7">
      <c r="A683" s="66"/>
      <c r="D683" s="68"/>
      <c r="E683" s="65"/>
    </row>
    <row r="684" spans="1:6" x14ac:dyDescent="0.7">
      <c r="A684" s="66"/>
      <c r="B684" s="92"/>
      <c r="C684" s="92"/>
      <c r="D684" s="68"/>
      <c r="E684" s="65"/>
      <c r="F684" s="101"/>
    </row>
    <row r="685" spans="1:6" x14ac:dyDescent="0.7">
      <c r="A685" s="102"/>
      <c r="B685" s="104"/>
      <c r="C685" s="104"/>
      <c r="D685" s="68"/>
      <c r="E685" s="65"/>
      <c r="F685" s="104"/>
    </row>
    <row r="686" spans="1:6" x14ac:dyDescent="0.7">
      <c r="A686" s="66"/>
      <c r="B686" s="104"/>
      <c r="C686" s="104"/>
      <c r="D686" s="68"/>
      <c r="E686" s="65"/>
      <c r="F686" s="104"/>
    </row>
    <row r="687" spans="1:6" x14ac:dyDescent="0.7">
      <c r="A687" s="66"/>
      <c r="B687" s="104"/>
      <c r="C687" s="104"/>
      <c r="D687" s="68"/>
      <c r="E687" s="65"/>
      <c r="F687" s="104"/>
    </row>
    <row r="688" spans="1:6" x14ac:dyDescent="0.7">
      <c r="A688" s="66"/>
      <c r="B688" s="104"/>
      <c r="C688" s="104"/>
      <c r="D688" s="68"/>
      <c r="E688" s="65"/>
      <c r="F688" s="104"/>
    </row>
    <row r="689" spans="1:9" x14ac:dyDescent="0.7">
      <c r="A689" s="102"/>
      <c r="B689" s="104"/>
      <c r="C689" s="104"/>
      <c r="D689" s="68"/>
      <c r="E689" s="65"/>
      <c r="F689" s="104"/>
      <c r="H689" s="93"/>
      <c r="I689" s="93"/>
    </row>
    <row r="690" spans="1:9" x14ac:dyDescent="0.7">
      <c r="A690" s="66"/>
      <c r="B690" s="104"/>
      <c r="C690" s="104"/>
      <c r="D690" s="68"/>
      <c r="E690" s="65"/>
      <c r="F690" s="104"/>
      <c r="H690" s="93"/>
      <c r="I690" s="93"/>
    </row>
    <row r="691" spans="1:9" x14ac:dyDescent="0.7">
      <c r="A691" s="66"/>
      <c r="B691" s="104"/>
      <c r="C691" s="104"/>
      <c r="D691" s="68"/>
      <c r="E691" s="65"/>
      <c r="F691" s="104"/>
      <c r="H691" s="93"/>
      <c r="I691" s="93"/>
    </row>
    <row r="692" spans="1:9" x14ac:dyDescent="0.7">
      <c r="A692" s="66"/>
      <c r="B692" s="92"/>
      <c r="C692" s="92"/>
      <c r="D692" s="68"/>
      <c r="E692" s="65"/>
      <c r="F692" s="101"/>
      <c r="H692" s="93"/>
      <c r="I692" s="93"/>
    </row>
    <row r="693" spans="1:9" x14ac:dyDescent="0.7">
      <c r="A693" s="102"/>
      <c r="B693" s="104"/>
      <c r="C693" s="104"/>
      <c r="D693" s="68"/>
      <c r="E693" s="65"/>
      <c r="F693" s="104"/>
      <c r="H693" s="93"/>
      <c r="I693" s="93"/>
    </row>
    <row r="694" spans="1:9" x14ac:dyDescent="0.7">
      <c r="A694" s="66"/>
      <c r="B694" s="104"/>
      <c r="C694" s="104"/>
      <c r="D694" s="68"/>
      <c r="E694" s="65"/>
      <c r="F694" s="104"/>
      <c r="H694" s="93"/>
      <c r="I694" s="93"/>
    </row>
    <row r="695" spans="1:9" x14ac:dyDescent="0.7">
      <c r="A695" s="66"/>
      <c r="B695" s="104"/>
      <c r="C695" s="104"/>
      <c r="D695" s="68"/>
      <c r="E695" s="65"/>
      <c r="F695" s="104"/>
      <c r="H695" s="93"/>
      <c r="I695" s="93"/>
    </row>
    <row r="696" spans="1:9" x14ac:dyDescent="0.7">
      <c r="A696" s="66"/>
      <c r="B696" s="104"/>
      <c r="C696" s="104"/>
      <c r="D696" s="68"/>
      <c r="E696" s="65"/>
      <c r="F696" s="104"/>
    </row>
    <row r="697" spans="1:9" x14ac:dyDescent="0.7">
      <c r="A697" s="102"/>
      <c r="B697" s="104"/>
      <c r="C697" s="104"/>
      <c r="D697" s="68"/>
      <c r="E697" s="65"/>
      <c r="F697" s="104"/>
      <c r="H697" s="93"/>
      <c r="I697" s="93"/>
    </row>
    <row r="698" spans="1:9" x14ac:dyDescent="0.7">
      <c r="A698" s="66"/>
      <c r="B698" s="104"/>
      <c r="C698" s="104"/>
      <c r="D698" s="68"/>
      <c r="E698" s="65"/>
      <c r="F698" s="104"/>
      <c r="H698" s="93"/>
      <c r="I698" s="93"/>
    </row>
    <row r="699" spans="1:9" x14ac:dyDescent="0.7">
      <c r="A699" s="66"/>
      <c r="B699" s="104"/>
      <c r="C699" s="104"/>
      <c r="D699" s="68"/>
      <c r="E699" s="65"/>
      <c r="F699" s="104"/>
      <c r="H699" s="93"/>
      <c r="I699" s="93"/>
    </row>
    <row r="700" spans="1:9" x14ac:dyDescent="0.7">
      <c r="A700" s="66"/>
      <c r="B700" s="92"/>
      <c r="C700" s="92"/>
      <c r="D700" s="68"/>
      <c r="E700" s="65"/>
      <c r="F700" s="101"/>
      <c r="H700" s="93"/>
      <c r="I700" s="93"/>
    </row>
    <row r="701" spans="1:9" x14ac:dyDescent="0.7">
      <c r="A701" s="102"/>
      <c r="B701" s="92"/>
      <c r="C701" s="92"/>
      <c r="D701" s="68"/>
      <c r="E701" s="65"/>
      <c r="F701" s="92"/>
      <c r="H701" s="93"/>
      <c r="I701" s="93"/>
    </row>
    <row r="702" spans="1:9" x14ac:dyDescent="0.7">
      <c r="A702" s="66"/>
      <c r="B702" s="92"/>
      <c r="C702" s="92"/>
      <c r="D702" s="68"/>
      <c r="E702" s="65"/>
      <c r="F702" s="92"/>
      <c r="H702" s="93"/>
      <c r="I702" s="93"/>
    </row>
    <row r="703" spans="1:9" x14ac:dyDescent="0.7">
      <c r="A703" s="66"/>
      <c r="B703" s="92"/>
      <c r="C703" s="92"/>
      <c r="D703" s="68"/>
      <c r="E703" s="65"/>
      <c r="F703" s="92"/>
      <c r="H703" s="93"/>
      <c r="I703" s="93"/>
    </row>
    <row r="704" spans="1:9" x14ac:dyDescent="0.7">
      <c r="A704" s="66"/>
      <c r="B704" s="92"/>
      <c r="C704" s="92"/>
      <c r="D704" s="68"/>
      <c r="E704" s="65"/>
      <c r="F704" s="92"/>
    </row>
    <row r="705" spans="1:9" x14ac:dyDescent="0.7">
      <c r="A705" s="102"/>
      <c r="B705" s="92"/>
      <c r="C705" s="92"/>
      <c r="D705" s="68"/>
      <c r="E705" s="65"/>
      <c r="F705" s="92"/>
    </row>
    <row r="706" spans="1:9" x14ac:dyDescent="0.7">
      <c r="A706" s="66"/>
      <c r="B706" s="104"/>
      <c r="C706" s="104"/>
      <c r="D706" s="68"/>
      <c r="E706" s="65"/>
      <c r="F706" s="104"/>
    </row>
    <row r="707" spans="1:9" x14ac:dyDescent="0.7">
      <c r="A707" s="66"/>
      <c r="B707" s="104"/>
      <c r="C707" s="104"/>
      <c r="D707" s="68"/>
      <c r="E707" s="65"/>
      <c r="F707" s="104"/>
    </row>
    <row r="708" spans="1:9" x14ac:dyDescent="0.7">
      <c r="A708" s="66"/>
      <c r="B708" s="60"/>
      <c r="C708" s="60"/>
      <c r="D708" s="68"/>
      <c r="E708" s="103"/>
      <c r="F708" s="101"/>
    </row>
    <row r="709" spans="1:9" x14ac:dyDescent="0.7">
      <c r="A709" s="66"/>
      <c r="B709" s="60"/>
      <c r="C709" s="60"/>
      <c r="D709" s="68"/>
      <c r="E709" s="90"/>
      <c r="F709" s="101"/>
    </row>
    <row r="710" spans="1:9" x14ac:dyDescent="0.7">
      <c r="A710" s="66"/>
      <c r="B710" s="68"/>
      <c r="C710" s="68"/>
      <c r="D710" s="68"/>
      <c r="E710" s="68"/>
      <c r="F710" s="101"/>
    </row>
    <row r="711" spans="1:9" x14ac:dyDescent="0.7">
      <c r="A711" s="66"/>
      <c r="B711" s="68"/>
      <c r="C711" s="68"/>
      <c r="D711" s="68"/>
      <c r="E711" s="68"/>
      <c r="F711" s="101"/>
    </row>
    <row r="712" spans="1:9" x14ac:dyDescent="0.7">
      <c r="A712" s="66"/>
      <c r="B712" s="68"/>
      <c r="C712" s="68"/>
      <c r="D712" s="68"/>
      <c r="E712" s="68"/>
      <c r="F712" s="70"/>
    </row>
    <row r="713" spans="1:9" x14ac:dyDescent="0.7">
      <c r="A713" s="66"/>
      <c r="B713" s="68"/>
      <c r="C713" s="68"/>
      <c r="D713" s="68"/>
      <c r="E713" s="68"/>
      <c r="F713" s="101"/>
      <c r="H713" s="93"/>
      <c r="I713" s="231"/>
    </row>
    <row r="714" spans="1:9" x14ac:dyDescent="0.7">
      <c r="A714" s="66"/>
      <c r="B714" s="68"/>
      <c r="C714" s="68"/>
      <c r="D714" s="68"/>
      <c r="E714" s="68"/>
      <c r="F714" s="101"/>
      <c r="H714" s="93"/>
      <c r="I714" s="93"/>
    </row>
    <row r="715" spans="1:9" x14ac:dyDescent="0.7">
      <c r="A715" s="66"/>
      <c r="B715" s="68"/>
      <c r="C715" s="68"/>
      <c r="D715" s="68"/>
      <c r="E715" s="68"/>
      <c r="F715" s="70"/>
      <c r="H715" s="93"/>
      <c r="I715" s="93"/>
    </row>
    <row r="716" spans="1:9" x14ac:dyDescent="0.7">
      <c r="A716" s="66"/>
      <c r="B716" s="68"/>
      <c r="C716" s="68"/>
      <c r="D716" s="68"/>
      <c r="E716" s="68"/>
      <c r="F716" s="101"/>
      <c r="H716" s="93"/>
      <c r="I716" s="231"/>
    </row>
    <row r="717" spans="1:9" x14ac:dyDescent="0.7">
      <c r="A717" s="66"/>
      <c r="B717" s="68"/>
      <c r="C717" s="68"/>
      <c r="D717" s="68"/>
      <c r="E717" s="68"/>
      <c r="F717" s="101"/>
      <c r="H717" s="93"/>
      <c r="I717" s="231"/>
    </row>
    <row r="718" spans="1:9" x14ac:dyDescent="0.7">
      <c r="A718" s="66"/>
      <c r="B718" s="68"/>
      <c r="C718" s="68"/>
      <c r="D718" s="68"/>
      <c r="E718" s="68"/>
      <c r="F718" s="70"/>
      <c r="H718" s="93"/>
      <c r="I718" s="231"/>
    </row>
    <row r="719" spans="1:9" x14ac:dyDescent="0.7">
      <c r="A719" s="66"/>
      <c r="B719" s="68"/>
      <c r="C719" s="68"/>
      <c r="D719" s="68"/>
      <c r="E719" s="68"/>
      <c r="H719" s="93"/>
      <c r="I719" s="231"/>
    </row>
    <row r="720" spans="1:9" x14ac:dyDescent="0.7">
      <c r="A720" s="66"/>
      <c r="B720" s="68"/>
      <c r="C720" s="68"/>
      <c r="D720" s="68"/>
      <c r="E720" s="68"/>
      <c r="F720" s="101"/>
      <c r="H720" s="93"/>
      <c r="I720" s="231"/>
    </row>
    <row r="721" spans="1:9" x14ac:dyDescent="0.7">
      <c r="A721" s="102"/>
      <c r="B721" s="104"/>
      <c r="C721" s="104"/>
      <c r="D721" s="68"/>
      <c r="E721" s="68"/>
      <c r="F721" s="104"/>
      <c r="H721" s="93"/>
      <c r="I721" s="231"/>
    </row>
    <row r="722" spans="1:9" x14ac:dyDescent="0.7">
      <c r="A722" s="66"/>
      <c r="B722" s="104"/>
      <c r="C722" s="104"/>
      <c r="D722" s="68"/>
      <c r="E722" s="68"/>
      <c r="F722" s="104"/>
      <c r="H722" s="93"/>
      <c r="I722" s="231"/>
    </row>
    <row r="723" spans="1:9" x14ac:dyDescent="0.7">
      <c r="A723" s="66"/>
      <c r="B723" s="104"/>
      <c r="C723" s="104"/>
      <c r="D723" s="68"/>
      <c r="E723" s="68"/>
      <c r="F723" s="104"/>
      <c r="H723" s="93"/>
      <c r="I723" s="231"/>
    </row>
    <row r="724" spans="1:9" x14ac:dyDescent="0.7">
      <c r="A724" s="66"/>
      <c r="B724" s="104"/>
      <c r="C724" s="104"/>
      <c r="D724" s="68"/>
      <c r="E724" s="68"/>
      <c r="F724" s="104"/>
      <c r="H724" s="93"/>
      <c r="I724" s="231"/>
    </row>
    <row r="725" spans="1:9" x14ac:dyDescent="0.7">
      <c r="A725" s="102"/>
      <c r="B725" s="104"/>
      <c r="C725" s="104"/>
      <c r="D725" s="68"/>
      <c r="E725" s="68"/>
      <c r="F725" s="104"/>
      <c r="H725" s="93"/>
      <c r="I725" s="231"/>
    </row>
    <row r="726" spans="1:9" x14ac:dyDescent="0.7">
      <c r="A726" s="66"/>
      <c r="B726" s="104"/>
      <c r="C726" s="104"/>
      <c r="D726" s="68"/>
      <c r="E726" s="68"/>
      <c r="F726" s="104"/>
      <c r="H726" s="93"/>
      <c r="I726" s="231"/>
    </row>
    <row r="727" spans="1:9" x14ac:dyDescent="0.7">
      <c r="A727" s="66"/>
      <c r="B727" s="104"/>
      <c r="C727" s="104"/>
      <c r="D727" s="68"/>
      <c r="E727" s="68"/>
      <c r="F727" s="104"/>
      <c r="H727" s="93"/>
      <c r="I727" s="231"/>
    </row>
    <row r="728" spans="1:9" x14ac:dyDescent="0.7">
      <c r="A728" s="66"/>
      <c r="B728" s="92"/>
      <c r="C728" s="92"/>
      <c r="D728" s="68"/>
      <c r="E728" s="68"/>
      <c r="F728" s="101"/>
    </row>
    <row r="729" spans="1:9" x14ac:dyDescent="0.7">
      <c r="A729" s="102"/>
      <c r="B729" s="104"/>
      <c r="C729" s="104"/>
      <c r="D729" s="68"/>
      <c r="E729" s="68"/>
      <c r="F729" s="104"/>
    </row>
    <row r="730" spans="1:9" x14ac:dyDescent="0.7">
      <c r="A730" s="66"/>
      <c r="B730" s="104"/>
      <c r="C730" s="104"/>
      <c r="D730" s="68"/>
      <c r="E730" s="68"/>
      <c r="F730" s="104"/>
      <c r="H730" s="93"/>
      <c r="I730" s="93"/>
    </row>
    <row r="731" spans="1:9" x14ac:dyDescent="0.7">
      <c r="A731" s="66"/>
      <c r="B731" s="104"/>
      <c r="C731" s="104"/>
      <c r="D731" s="68"/>
      <c r="E731" s="68"/>
      <c r="F731" s="104"/>
      <c r="H731" s="93"/>
      <c r="I731" s="93"/>
    </row>
    <row r="732" spans="1:9" x14ac:dyDescent="0.7">
      <c r="A732" s="66"/>
      <c r="B732" s="104"/>
      <c r="C732" s="104"/>
      <c r="D732" s="68"/>
      <c r="E732" s="68"/>
      <c r="F732" s="104"/>
      <c r="H732" s="93"/>
      <c r="I732" s="93"/>
    </row>
    <row r="733" spans="1:9" x14ac:dyDescent="0.7">
      <c r="A733" s="102"/>
      <c r="B733" s="104"/>
      <c r="C733" s="104"/>
      <c r="D733" s="68"/>
      <c r="E733" s="68"/>
      <c r="F733" s="104"/>
      <c r="H733" s="93"/>
      <c r="I733" s="93"/>
    </row>
    <row r="734" spans="1:9" x14ac:dyDescent="0.7">
      <c r="A734" s="66"/>
      <c r="B734" s="104"/>
      <c r="C734" s="104"/>
      <c r="D734" s="68"/>
      <c r="E734" s="68"/>
      <c r="F734" s="104"/>
      <c r="H734" s="93"/>
      <c r="I734" s="93"/>
    </row>
    <row r="735" spans="1:9" x14ac:dyDescent="0.7">
      <c r="A735" s="66"/>
      <c r="B735" s="104"/>
      <c r="C735" s="104"/>
      <c r="D735" s="68"/>
      <c r="E735" s="68"/>
      <c r="F735" s="104"/>
      <c r="H735" s="93"/>
      <c r="I735" s="93"/>
    </row>
    <row r="736" spans="1:9" x14ac:dyDescent="0.7">
      <c r="A736" s="66"/>
      <c r="B736" s="92"/>
      <c r="C736" s="92"/>
      <c r="D736" s="68"/>
      <c r="E736" s="68"/>
      <c r="F736" s="101"/>
      <c r="H736" s="93"/>
      <c r="I736" s="93"/>
    </row>
    <row r="737" spans="1:9" x14ac:dyDescent="0.7">
      <c r="A737" s="102"/>
      <c r="B737" s="92"/>
      <c r="C737" s="92"/>
      <c r="D737" s="68"/>
      <c r="E737" s="68"/>
      <c r="F737" s="92"/>
    </row>
    <row r="738" spans="1:9" x14ac:dyDescent="0.7">
      <c r="A738" s="66"/>
      <c r="B738" s="92"/>
      <c r="C738" s="92"/>
      <c r="D738" s="68"/>
      <c r="E738" s="68"/>
      <c r="F738" s="92"/>
      <c r="H738" s="93"/>
      <c r="I738" s="93"/>
    </row>
    <row r="739" spans="1:9" x14ac:dyDescent="0.7">
      <c r="A739" s="66"/>
      <c r="B739" s="92"/>
      <c r="C739" s="92"/>
      <c r="D739" s="68"/>
      <c r="E739" s="68"/>
      <c r="F739" s="92"/>
      <c r="H739" s="93"/>
      <c r="I739" s="93"/>
    </row>
    <row r="740" spans="1:9" x14ac:dyDescent="0.7">
      <c r="A740" s="66"/>
      <c r="B740" s="92"/>
      <c r="C740" s="92"/>
      <c r="D740" s="68"/>
      <c r="E740" s="68"/>
      <c r="F740" s="92"/>
      <c r="H740" s="93"/>
      <c r="I740" s="93"/>
    </row>
    <row r="741" spans="1:9" x14ac:dyDescent="0.7">
      <c r="A741" s="102"/>
      <c r="B741" s="92"/>
      <c r="C741" s="92"/>
      <c r="D741" s="68"/>
      <c r="E741" s="68"/>
      <c r="F741" s="92"/>
      <c r="H741" s="93"/>
      <c r="I741" s="93"/>
    </row>
    <row r="742" spans="1:9" x14ac:dyDescent="0.7">
      <c r="A742" s="66"/>
      <c r="B742" s="104"/>
      <c r="C742" s="104"/>
      <c r="D742" s="68"/>
      <c r="E742" s="68"/>
      <c r="F742" s="104"/>
      <c r="H742" s="93"/>
      <c r="I742" s="93"/>
    </row>
    <row r="743" spans="1:9" x14ac:dyDescent="0.7">
      <c r="A743" s="66"/>
      <c r="B743" s="104"/>
      <c r="C743" s="104"/>
      <c r="D743" s="68"/>
      <c r="E743" s="68"/>
      <c r="F743" s="104"/>
      <c r="H743" s="93"/>
      <c r="I743" s="93"/>
    </row>
    <row r="744" spans="1:9" x14ac:dyDescent="0.7">
      <c r="B744" s="80"/>
      <c r="C744" s="80"/>
      <c r="H744" s="93"/>
      <c r="I744" s="93"/>
    </row>
    <row r="745" spans="1:9" x14ac:dyDescent="0.7">
      <c r="A745" s="100"/>
      <c r="B745" s="80"/>
      <c r="C745" s="80"/>
    </row>
    <row r="746" spans="1:9" ht="30.6" x14ac:dyDescent="0.8">
      <c r="A746" s="57"/>
      <c r="B746" s="51"/>
      <c r="C746" s="51"/>
      <c r="D746" s="52"/>
      <c r="E746" s="52"/>
      <c r="F746" s="53"/>
    </row>
    <row r="747" spans="1:9" ht="30.6" x14ac:dyDescent="0.8">
      <c r="A747" s="73"/>
      <c r="B747" s="51"/>
      <c r="C747" s="51"/>
      <c r="D747" s="52"/>
      <c r="E747" s="52"/>
      <c r="F747" s="53"/>
    </row>
    <row r="748" spans="1:9" ht="30.6" x14ac:dyDescent="0.8">
      <c r="A748" s="73"/>
      <c r="B748" s="51"/>
      <c r="C748" s="51"/>
      <c r="D748" s="52"/>
      <c r="E748" s="52"/>
      <c r="F748" s="53"/>
    </row>
    <row r="749" spans="1:9" x14ac:dyDescent="0.7">
      <c r="A749" s="59"/>
      <c r="B749" s="60"/>
      <c r="C749" s="60"/>
      <c r="D749" s="60"/>
      <c r="E749" s="61"/>
      <c r="F749" s="59"/>
    </row>
    <row r="750" spans="1:9" x14ac:dyDescent="0.7">
      <c r="A750" s="59"/>
      <c r="B750" s="60"/>
      <c r="C750" s="60"/>
      <c r="D750" s="60"/>
      <c r="E750" s="61"/>
      <c r="F750" s="59"/>
    </row>
    <row r="751" spans="1:9" x14ac:dyDescent="0.7">
      <c r="A751" s="59"/>
      <c r="B751" s="60"/>
      <c r="C751" s="60"/>
      <c r="D751" s="60"/>
      <c r="E751" s="61"/>
      <c r="F751" s="59"/>
    </row>
    <row r="752" spans="1:9" x14ac:dyDescent="0.7">
      <c r="A752" s="66"/>
      <c r="B752" s="68"/>
      <c r="C752" s="68"/>
      <c r="D752" s="68"/>
      <c r="E752" s="65"/>
      <c r="F752" s="66"/>
    </row>
    <row r="753" spans="1:9" x14ac:dyDescent="0.7">
      <c r="A753" s="66"/>
      <c r="B753" s="68"/>
      <c r="C753" s="68"/>
      <c r="D753" s="68"/>
      <c r="E753" s="65"/>
      <c r="F753" s="66"/>
    </row>
    <row r="754" spans="1:9" x14ac:dyDescent="0.7">
      <c r="A754" s="66"/>
      <c r="B754" s="68"/>
      <c r="C754" s="68"/>
      <c r="D754" s="68"/>
      <c r="E754" s="65"/>
      <c r="F754" s="66"/>
    </row>
    <row r="755" spans="1:9" x14ac:dyDescent="0.7">
      <c r="A755" s="66"/>
      <c r="B755" s="68"/>
      <c r="C755" s="68"/>
      <c r="D755" s="68"/>
      <c r="E755" s="65"/>
      <c r="F755" s="101"/>
    </row>
    <row r="756" spans="1:9" x14ac:dyDescent="0.7">
      <c r="A756" s="66"/>
      <c r="B756" s="68"/>
      <c r="C756" s="68"/>
      <c r="D756" s="68"/>
      <c r="E756" s="65"/>
      <c r="F756" s="101"/>
    </row>
    <row r="757" spans="1:9" x14ac:dyDescent="0.7">
      <c r="A757" s="66"/>
      <c r="B757" s="68"/>
      <c r="C757" s="68"/>
      <c r="D757" s="68"/>
      <c r="E757" s="65"/>
      <c r="F757" s="101"/>
    </row>
    <row r="758" spans="1:9" x14ac:dyDescent="0.7">
      <c r="A758" s="66"/>
      <c r="B758" s="68"/>
      <c r="C758" s="68"/>
      <c r="D758" s="68"/>
      <c r="E758" s="65"/>
      <c r="F758" s="70"/>
    </row>
    <row r="759" spans="1:9" x14ac:dyDescent="0.7">
      <c r="A759" s="66"/>
      <c r="B759" s="68"/>
      <c r="C759" s="68"/>
      <c r="D759" s="68"/>
      <c r="E759" s="65"/>
      <c r="F759" s="101"/>
    </row>
    <row r="760" spans="1:9" x14ac:dyDescent="0.7">
      <c r="A760" s="66"/>
      <c r="B760" s="68"/>
      <c r="C760" s="68"/>
      <c r="D760" s="68"/>
      <c r="E760" s="65"/>
      <c r="F760" s="101"/>
    </row>
    <row r="761" spans="1:9" x14ac:dyDescent="0.7">
      <c r="A761" s="66"/>
      <c r="B761" s="68"/>
      <c r="C761" s="68"/>
      <c r="D761" s="68"/>
      <c r="E761" s="65"/>
      <c r="F761" s="70"/>
    </row>
    <row r="762" spans="1:9" x14ac:dyDescent="0.7">
      <c r="A762" s="66"/>
      <c r="B762" s="68"/>
      <c r="C762" s="68"/>
      <c r="D762" s="68"/>
      <c r="E762" s="65"/>
      <c r="F762" s="101"/>
    </row>
    <row r="763" spans="1:9" x14ac:dyDescent="0.7">
      <c r="A763" s="66"/>
      <c r="B763" s="68"/>
      <c r="C763" s="68"/>
      <c r="D763" s="68"/>
      <c r="E763" s="65"/>
      <c r="F763" s="101"/>
    </row>
    <row r="764" spans="1:9" x14ac:dyDescent="0.7">
      <c r="A764" s="66"/>
      <c r="B764" s="68"/>
      <c r="C764" s="68"/>
      <c r="D764" s="68"/>
      <c r="E764" s="65"/>
      <c r="F764" s="70"/>
    </row>
    <row r="765" spans="1:9" x14ac:dyDescent="0.7">
      <c r="A765" s="66"/>
      <c r="B765" s="68"/>
      <c r="C765" s="68"/>
      <c r="D765" s="68"/>
      <c r="E765" s="65"/>
    </row>
    <row r="766" spans="1:9" x14ac:dyDescent="0.7">
      <c r="A766" s="66"/>
      <c r="B766" s="92"/>
      <c r="C766" s="92"/>
      <c r="D766" s="68"/>
      <c r="E766" s="65"/>
      <c r="F766" s="101"/>
      <c r="H766" s="93"/>
      <c r="I766" s="93"/>
    </row>
    <row r="767" spans="1:9" x14ac:dyDescent="0.7">
      <c r="A767" s="102"/>
      <c r="B767" s="104"/>
      <c r="C767" s="104"/>
      <c r="D767" s="68"/>
      <c r="E767" s="65"/>
      <c r="F767" s="104"/>
      <c r="H767" s="93"/>
      <c r="I767" s="93"/>
    </row>
    <row r="768" spans="1:9" x14ac:dyDescent="0.7">
      <c r="A768" s="66"/>
      <c r="B768" s="104"/>
      <c r="C768" s="104"/>
      <c r="D768" s="68"/>
      <c r="E768" s="65"/>
      <c r="F768" s="104"/>
      <c r="H768" s="93"/>
      <c r="I768" s="93"/>
    </row>
    <row r="769" spans="1:9" x14ac:dyDescent="0.7">
      <c r="A769" s="66"/>
      <c r="B769" s="104"/>
      <c r="C769" s="104"/>
      <c r="D769" s="68"/>
      <c r="E769" s="65"/>
      <c r="F769" s="104"/>
      <c r="H769" s="93"/>
      <c r="I769" s="93"/>
    </row>
    <row r="770" spans="1:9" x14ac:dyDescent="0.7">
      <c r="A770" s="66"/>
      <c r="B770" s="104"/>
      <c r="C770" s="104"/>
      <c r="D770" s="68"/>
      <c r="E770" s="65"/>
      <c r="F770" s="104"/>
      <c r="H770" s="93"/>
      <c r="I770" s="93"/>
    </row>
    <row r="771" spans="1:9" x14ac:dyDescent="0.7">
      <c r="A771" s="102"/>
      <c r="B771" s="104"/>
      <c r="C771" s="104"/>
      <c r="D771" s="68"/>
      <c r="E771" s="65"/>
      <c r="F771" s="104"/>
      <c r="H771" s="93"/>
      <c r="I771" s="93"/>
    </row>
    <row r="772" spans="1:9" x14ac:dyDescent="0.7">
      <c r="A772" s="66"/>
      <c r="B772" s="104"/>
      <c r="C772" s="104"/>
      <c r="D772" s="68"/>
      <c r="E772" s="65"/>
      <c r="F772" s="104"/>
      <c r="H772" s="93"/>
      <c r="I772" s="93"/>
    </row>
    <row r="773" spans="1:9" x14ac:dyDescent="0.7">
      <c r="A773" s="66"/>
      <c r="B773" s="104"/>
      <c r="C773" s="104"/>
      <c r="D773" s="68"/>
      <c r="E773" s="65"/>
      <c r="F773" s="104"/>
    </row>
    <row r="774" spans="1:9" x14ac:dyDescent="0.7">
      <c r="A774" s="66"/>
      <c r="B774" s="92"/>
      <c r="C774" s="92"/>
      <c r="D774" s="68"/>
      <c r="E774" s="65"/>
      <c r="F774" s="101"/>
      <c r="H774" s="93"/>
      <c r="I774" s="93"/>
    </row>
    <row r="775" spans="1:9" x14ac:dyDescent="0.7">
      <c r="A775" s="102"/>
      <c r="B775" s="104"/>
      <c r="C775" s="104"/>
      <c r="D775" s="68"/>
      <c r="E775" s="65"/>
      <c r="F775" s="104"/>
      <c r="H775" s="93"/>
      <c r="I775" s="93"/>
    </row>
    <row r="776" spans="1:9" x14ac:dyDescent="0.7">
      <c r="A776" s="66"/>
      <c r="B776" s="104"/>
      <c r="C776" s="104"/>
      <c r="D776" s="68"/>
      <c r="E776" s="65"/>
      <c r="F776" s="104"/>
      <c r="H776" s="93"/>
      <c r="I776" s="93"/>
    </row>
    <row r="777" spans="1:9" x14ac:dyDescent="0.7">
      <c r="A777" s="66"/>
      <c r="B777" s="104"/>
      <c r="C777" s="104"/>
      <c r="D777" s="68"/>
      <c r="E777" s="65"/>
      <c r="F777" s="104"/>
      <c r="H777" s="93"/>
      <c r="I777" s="93"/>
    </row>
    <row r="778" spans="1:9" x14ac:dyDescent="0.7">
      <c r="A778" s="66"/>
      <c r="B778" s="104"/>
      <c r="C778" s="104"/>
      <c r="D778" s="68"/>
      <c r="E778" s="65"/>
      <c r="F778" s="104"/>
      <c r="H778" s="93"/>
      <c r="I778" s="93"/>
    </row>
    <row r="779" spans="1:9" x14ac:dyDescent="0.7">
      <c r="A779" s="102"/>
      <c r="B779" s="104"/>
      <c r="C779" s="104"/>
      <c r="D779" s="68"/>
      <c r="E779" s="65"/>
      <c r="F779" s="104"/>
      <c r="H779" s="93"/>
      <c r="I779" s="93"/>
    </row>
    <row r="780" spans="1:9" x14ac:dyDescent="0.7">
      <c r="A780" s="66"/>
      <c r="B780" s="104"/>
      <c r="C780" s="104"/>
      <c r="D780" s="68"/>
      <c r="E780" s="65"/>
      <c r="F780" s="104"/>
      <c r="H780" s="93"/>
      <c r="I780" s="93"/>
    </row>
    <row r="781" spans="1:9" x14ac:dyDescent="0.7">
      <c r="A781" s="66"/>
      <c r="B781" s="104"/>
      <c r="C781" s="104"/>
      <c r="D781" s="68"/>
      <c r="E781" s="65"/>
      <c r="F781" s="104"/>
    </row>
    <row r="782" spans="1:9" x14ac:dyDescent="0.7">
      <c r="A782" s="66"/>
      <c r="B782" s="92"/>
      <c r="C782" s="92"/>
      <c r="D782" s="68"/>
      <c r="E782" s="65"/>
      <c r="F782" s="101"/>
    </row>
    <row r="783" spans="1:9" x14ac:dyDescent="0.7">
      <c r="A783" s="102"/>
      <c r="B783" s="92"/>
      <c r="C783" s="92"/>
      <c r="D783" s="68"/>
      <c r="E783" s="65"/>
      <c r="F783" s="92"/>
    </row>
    <row r="784" spans="1:9" x14ac:dyDescent="0.7">
      <c r="A784" s="66"/>
      <c r="B784" s="92"/>
      <c r="C784" s="92"/>
      <c r="D784" s="68"/>
      <c r="E784" s="65"/>
      <c r="F784" s="92"/>
    </row>
    <row r="785" spans="1:9" x14ac:dyDescent="0.7">
      <c r="A785" s="66"/>
      <c r="B785" s="92"/>
      <c r="C785" s="92"/>
      <c r="D785" s="68"/>
      <c r="E785" s="65"/>
      <c r="F785" s="92"/>
    </row>
    <row r="786" spans="1:9" x14ac:dyDescent="0.7">
      <c r="A786" s="66"/>
      <c r="B786" s="92"/>
      <c r="C786" s="92"/>
      <c r="D786" s="68"/>
      <c r="E786" s="65"/>
      <c r="F786" s="92"/>
    </row>
    <row r="787" spans="1:9" x14ac:dyDescent="0.7">
      <c r="A787" s="102"/>
      <c r="B787" s="92"/>
      <c r="C787" s="92"/>
      <c r="D787" s="68"/>
      <c r="E787" s="65"/>
      <c r="F787" s="92"/>
    </row>
    <row r="788" spans="1:9" x14ac:dyDescent="0.7">
      <c r="A788" s="66"/>
      <c r="B788" s="104"/>
      <c r="C788" s="104"/>
      <c r="D788" s="68"/>
      <c r="E788" s="65"/>
      <c r="F788" s="104"/>
    </row>
    <row r="789" spans="1:9" x14ac:dyDescent="0.7">
      <c r="A789" s="66"/>
      <c r="B789" s="104"/>
      <c r="C789" s="104"/>
      <c r="D789" s="68"/>
      <c r="E789" s="65"/>
      <c r="F789" s="104"/>
    </row>
    <row r="790" spans="1:9" x14ac:dyDescent="0.7">
      <c r="A790" s="66"/>
      <c r="B790" s="68"/>
      <c r="C790" s="68"/>
      <c r="D790" s="68"/>
      <c r="E790" s="65"/>
      <c r="F790" s="66"/>
    </row>
    <row r="791" spans="1:9" x14ac:dyDescent="0.7">
      <c r="A791" s="66"/>
      <c r="B791" s="68"/>
      <c r="C791" s="68"/>
      <c r="D791" s="68"/>
      <c r="E791" s="65"/>
      <c r="F791" s="101"/>
    </row>
    <row r="792" spans="1:9" x14ac:dyDescent="0.7">
      <c r="A792" s="66"/>
      <c r="B792" s="68"/>
      <c r="C792" s="68"/>
      <c r="D792" s="68"/>
      <c r="E792" s="65"/>
      <c r="F792" s="101"/>
    </row>
    <row r="793" spans="1:9" x14ac:dyDescent="0.7">
      <c r="A793" s="66"/>
      <c r="B793" s="68"/>
      <c r="C793" s="68"/>
      <c r="D793" s="68"/>
      <c r="E793" s="65"/>
      <c r="F793" s="101"/>
    </row>
    <row r="794" spans="1:9" x14ac:dyDescent="0.7">
      <c r="A794" s="66"/>
      <c r="B794" s="68"/>
      <c r="C794" s="68"/>
      <c r="D794" s="68"/>
      <c r="E794" s="65"/>
      <c r="F794" s="70"/>
    </row>
    <row r="795" spans="1:9" x14ac:dyDescent="0.7">
      <c r="A795" s="66"/>
      <c r="B795" s="68"/>
      <c r="C795" s="68"/>
      <c r="D795" s="68"/>
      <c r="E795" s="65"/>
      <c r="F795" s="101"/>
    </row>
    <row r="796" spans="1:9" x14ac:dyDescent="0.7">
      <c r="A796" s="66"/>
      <c r="B796" s="68"/>
      <c r="C796" s="68"/>
      <c r="D796" s="68"/>
      <c r="E796" s="65"/>
      <c r="F796" s="101"/>
    </row>
    <row r="797" spans="1:9" x14ac:dyDescent="0.7">
      <c r="A797" s="66"/>
      <c r="B797" s="68"/>
      <c r="C797" s="68"/>
      <c r="D797" s="68"/>
      <c r="E797" s="65"/>
      <c r="F797" s="70"/>
    </row>
    <row r="798" spans="1:9" x14ac:dyDescent="0.7">
      <c r="A798" s="66"/>
      <c r="B798" s="68"/>
      <c r="C798" s="68"/>
      <c r="D798" s="68"/>
      <c r="E798" s="65"/>
      <c r="F798" s="101"/>
    </row>
    <row r="799" spans="1:9" x14ac:dyDescent="0.7">
      <c r="A799" s="66"/>
      <c r="B799" s="68"/>
      <c r="C799" s="68"/>
      <c r="D799" s="68"/>
      <c r="E799" s="65"/>
      <c r="F799" s="101"/>
    </row>
    <row r="800" spans="1:9" x14ac:dyDescent="0.7">
      <c r="A800" s="66"/>
      <c r="B800" s="68"/>
      <c r="C800" s="68"/>
      <c r="D800" s="68"/>
      <c r="E800" s="65"/>
      <c r="F800" s="70"/>
      <c r="H800" s="93"/>
      <c r="I800" s="231"/>
    </row>
    <row r="801" spans="1:9" x14ac:dyDescent="0.7">
      <c r="A801" s="66"/>
      <c r="B801" s="68"/>
      <c r="C801" s="68"/>
      <c r="D801" s="68"/>
      <c r="E801" s="65"/>
    </row>
    <row r="802" spans="1:9" x14ac:dyDescent="0.7">
      <c r="A802" s="66"/>
      <c r="B802" s="92"/>
      <c r="C802" s="92"/>
      <c r="D802" s="68"/>
      <c r="E802" s="65"/>
      <c r="F802" s="101"/>
    </row>
    <row r="803" spans="1:9" x14ac:dyDescent="0.7">
      <c r="A803" s="102"/>
      <c r="B803" s="104"/>
      <c r="C803" s="104"/>
      <c r="D803" s="68"/>
      <c r="E803" s="65"/>
      <c r="F803" s="104"/>
    </row>
    <row r="804" spans="1:9" x14ac:dyDescent="0.7">
      <c r="A804" s="66"/>
      <c r="B804" s="104"/>
      <c r="C804" s="104"/>
      <c r="D804" s="68"/>
      <c r="E804" s="65"/>
      <c r="F804" s="104"/>
    </row>
    <row r="805" spans="1:9" x14ac:dyDescent="0.7">
      <c r="A805" s="66"/>
      <c r="B805" s="104"/>
      <c r="C805" s="104"/>
      <c r="D805" s="68"/>
      <c r="E805" s="65"/>
      <c r="F805" s="104"/>
    </row>
    <row r="806" spans="1:9" x14ac:dyDescent="0.7">
      <c r="A806" s="66"/>
      <c r="B806" s="104"/>
      <c r="C806" s="104"/>
      <c r="D806" s="68"/>
      <c r="E806" s="65"/>
      <c r="F806" s="104"/>
    </row>
    <row r="807" spans="1:9" x14ac:dyDescent="0.7">
      <c r="A807" s="102"/>
      <c r="B807" s="104"/>
      <c r="C807" s="104"/>
      <c r="D807" s="68"/>
      <c r="E807" s="65"/>
      <c r="F807" s="104"/>
    </row>
    <row r="808" spans="1:9" x14ac:dyDescent="0.7">
      <c r="A808" s="66"/>
      <c r="B808" s="104"/>
      <c r="C808" s="104"/>
      <c r="D808" s="68"/>
      <c r="E808" s="65"/>
      <c r="F808" s="104"/>
    </row>
    <row r="809" spans="1:9" x14ac:dyDescent="0.7">
      <c r="A809" s="66"/>
      <c r="B809" s="104"/>
      <c r="C809" s="104"/>
      <c r="D809" s="68"/>
      <c r="E809" s="65"/>
      <c r="F809" s="104"/>
    </row>
    <row r="810" spans="1:9" x14ac:dyDescent="0.7">
      <c r="A810" s="66"/>
      <c r="B810" s="92"/>
      <c r="C810" s="92"/>
      <c r="D810" s="68"/>
      <c r="E810" s="65"/>
      <c r="F810" s="101"/>
    </row>
    <row r="811" spans="1:9" x14ac:dyDescent="0.7">
      <c r="A811" s="102"/>
      <c r="B811" s="104"/>
      <c r="C811" s="104"/>
      <c r="D811" s="68"/>
      <c r="E811" s="65"/>
      <c r="F811" s="104"/>
    </row>
    <row r="812" spans="1:9" x14ac:dyDescent="0.7">
      <c r="A812" s="66"/>
      <c r="B812" s="104"/>
      <c r="C812" s="104"/>
      <c r="D812" s="68"/>
      <c r="E812" s="65"/>
      <c r="F812" s="104"/>
      <c r="H812" s="93"/>
      <c r="I812" s="93"/>
    </row>
    <row r="813" spans="1:9" x14ac:dyDescent="0.7">
      <c r="A813" s="66"/>
      <c r="B813" s="104"/>
      <c r="C813" s="104"/>
      <c r="D813" s="68"/>
      <c r="E813" s="65"/>
      <c r="F813" s="104"/>
      <c r="H813" s="93"/>
      <c r="I813" s="93"/>
    </row>
    <row r="814" spans="1:9" x14ac:dyDescent="0.7">
      <c r="A814" s="66"/>
      <c r="B814" s="104"/>
      <c r="C814" s="104"/>
      <c r="D814" s="68"/>
      <c r="E814" s="65"/>
      <c r="F814" s="104"/>
      <c r="H814" s="93"/>
      <c r="I814" s="93"/>
    </row>
    <row r="815" spans="1:9" x14ac:dyDescent="0.7">
      <c r="A815" s="102"/>
      <c r="B815" s="104"/>
      <c r="C815" s="104"/>
      <c r="D815" s="68"/>
      <c r="E815" s="65"/>
      <c r="F815" s="104"/>
      <c r="H815" s="93"/>
      <c r="I815" s="93"/>
    </row>
    <row r="816" spans="1:9" x14ac:dyDescent="0.7">
      <c r="A816" s="66"/>
      <c r="B816" s="104"/>
      <c r="C816" s="104"/>
      <c r="D816" s="68"/>
      <c r="E816" s="65"/>
      <c r="F816" s="104"/>
      <c r="H816" s="93"/>
      <c r="I816" s="93"/>
    </row>
    <row r="817" spans="1:9" x14ac:dyDescent="0.7">
      <c r="A817" s="66"/>
      <c r="B817" s="104"/>
      <c r="C817" s="104"/>
      <c r="D817" s="68"/>
      <c r="E817" s="65"/>
      <c r="F817" s="104"/>
      <c r="H817" s="93"/>
      <c r="I817" s="93"/>
    </row>
    <row r="818" spans="1:9" x14ac:dyDescent="0.7">
      <c r="A818" s="66"/>
      <c r="B818" s="92"/>
      <c r="C818" s="92"/>
      <c r="D818" s="68"/>
      <c r="E818" s="65"/>
      <c r="F818" s="101"/>
      <c r="H818" s="93"/>
      <c r="I818" s="93"/>
    </row>
    <row r="819" spans="1:9" x14ac:dyDescent="0.7">
      <c r="A819" s="102"/>
      <c r="B819" s="92"/>
      <c r="C819" s="92"/>
      <c r="D819" s="68"/>
      <c r="E819" s="65"/>
      <c r="F819" s="92"/>
    </row>
    <row r="820" spans="1:9" x14ac:dyDescent="0.7">
      <c r="A820" s="66"/>
      <c r="B820" s="92"/>
      <c r="C820" s="92"/>
      <c r="D820" s="68"/>
      <c r="E820" s="65"/>
      <c r="F820" s="92"/>
      <c r="H820" s="93"/>
      <c r="I820" s="93"/>
    </row>
    <row r="821" spans="1:9" x14ac:dyDescent="0.7">
      <c r="A821" s="66"/>
      <c r="B821" s="92"/>
      <c r="C821" s="92"/>
      <c r="D821" s="68"/>
      <c r="E821" s="65"/>
      <c r="F821" s="92"/>
      <c r="H821" s="93"/>
      <c r="I821" s="93"/>
    </row>
    <row r="822" spans="1:9" x14ac:dyDescent="0.7">
      <c r="A822" s="66"/>
      <c r="B822" s="92"/>
      <c r="C822" s="92"/>
      <c r="D822" s="68"/>
      <c r="E822" s="65"/>
      <c r="F822" s="92"/>
      <c r="H822" s="93"/>
      <c r="I822" s="93"/>
    </row>
    <row r="823" spans="1:9" x14ac:dyDescent="0.7">
      <c r="A823" s="102"/>
      <c r="B823" s="92"/>
      <c r="C823" s="92"/>
      <c r="D823" s="68"/>
      <c r="E823" s="65"/>
      <c r="F823" s="92"/>
      <c r="H823" s="93"/>
      <c r="I823" s="93"/>
    </row>
    <row r="824" spans="1:9" x14ac:dyDescent="0.7">
      <c r="A824" s="66"/>
      <c r="B824" s="104"/>
      <c r="C824" s="104"/>
      <c r="D824" s="68"/>
      <c r="E824" s="65"/>
      <c r="F824" s="104"/>
      <c r="H824" s="93"/>
      <c r="I824" s="93"/>
    </row>
    <row r="825" spans="1:9" x14ac:dyDescent="0.7">
      <c r="A825" s="66"/>
      <c r="B825" s="104"/>
      <c r="C825" s="104"/>
      <c r="D825" s="68"/>
      <c r="E825" s="65"/>
      <c r="F825" s="104"/>
      <c r="H825" s="93"/>
      <c r="I825" s="93"/>
    </row>
    <row r="826" spans="1:9" x14ac:dyDescent="0.7">
      <c r="H826" s="93"/>
      <c r="I826" s="93"/>
    </row>
    <row r="836" spans="8:9" x14ac:dyDescent="0.7">
      <c r="H836" s="93"/>
      <c r="I836" s="231"/>
    </row>
    <row r="848" spans="8:9" x14ac:dyDescent="0.7">
      <c r="H848" s="93"/>
      <c r="I848" s="93"/>
    </row>
    <row r="849" spans="8:9" x14ac:dyDescent="0.7">
      <c r="H849" s="93"/>
      <c r="I849" s="93"/>
    </row>
    <row r="850" spans="8:9" x14ac:dyDescent="0.7">
      <c r="H850" s="93"/>
      <c r="I850" s="93"/>
    </row>
    <row r="851" spans="8:9" x14ac:dyDescent="0.7">
      <c r="H851" s="93"/>
      <c r="I851" s="93"/>
    </row>
    <row r="852" spans="8:9" x14ac:dyDescent="0.7">
      <c r="H852" s="93"/>
      <c r="I852" s="93"/>
    </row>
    <row r="853" spans="8:9" x14ac:dyDescent="0.7">
      <c r="H853" s="93"/>
      <c r="I853" s="93"/>
    </row>
    <row r="854" spans="8:9" x14ac:dyDescent="0.7">
      <c r="H854" s="93"/>
      <c r="I854" s="93"/>
    </row>
    <row r="856" spans="8:9" x14ac:dyDescent="0.7">
      <c r="H856" s="93"/>
      <c r="I856" s="93"/>
    </row>
    <row r="857" spans="8:9" x14ac:dyDescent="0.7">
      <c r="H857" s="93"/>
      <c r="I857" s="93"/>
    </row>
    <row r="858" spans="8:9" x14ac:dyDescent="0.7">
      <c r="H858" s="93"/>
      <c r="I858" s="93"/>
    </row>
    <row r="859" spans="8:9" x14ac:dyDescent="0.7">
      <c r="H859" s="93"/>
      <c r="I859" s="93"/>
    </row>
    <row r="860" spans="8:9" x14ac:dyDescent="0.7">
      <c r="H860" s="93"/>
      <c r="I860" s="93"/>
    </row>
    <row r="861" spans="8:9" x14ac:dyDescent="0.7">
      <c r="H861" s="93"/>
      <c r="I861" s="93"/>
    </row>
    <row r="862" spans="8:9" x14ac:dyDescent="0.7">
      <c r="H862" s="93"/>
      <c r="I862" s="93"/>
    </row>
  </sheetData>
  <mergeCells count="9">
    <mergeCell ref="A9:D9"/>
    <mergeCell ref="A10:D10"/>
    <mergeCell ref="A12:F12"/>
    <mergeCell ref="A1:F1"/>
    <mergeCell ref="A2:F2"/>
    <mergeCell ref="E3:F3"/>
    <mergeCell ref="B4:C4"/>
    <mergeCell ref="E4:F4"/>
    <mergeCell ref="A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1B6E0-4825-46FE-83DF-CEDDE3311A03}">
  <dimension ref="A1:E61"/>
  <sheetViews>
    <sheetView workbookViewId="0">
      <selection activeCell="A9" sqref="A9:A10"/>
    </sheetView>
  </sheetViews>
  <sheetFormatPr defaultRowHeight="23.4" outlineLevelRow="6" outlineLevelCol="1" x14ac:dyDescent="0.25"/>
  <cols>
    <col min="1" max="1" width="132.44140625" style="75" customWidth="1"/>
    <col min="2" max="2" width="9" style="76" customWidth="1" outlineLevel="1"/>
    <col min="3" max="3" width="10.33203125" style="75" customWidth="1" outlineLevel="1"/>
    <col min="4" max="4" width="19" style="75" customWidth="1"/>
    <col min="5" max="5" width="0" style="75" hidden="1" customWidth="1"/>
    <col min="6" max="6" width="4.6640625" style="75" customWidth="1"/>
    <col min="7" max="255" width="9.109375" style="75" customWidth="1"/>
    <col min="256" max="256" width="0" style="75" hidden="1" customWidth="1"/>
    <col min="257" max="257" width="85.6640625" style="75" customWidth="1"/>
    <col min="258" max="259" width="0" style="75" hidden="1" customWidth="1"/>
    <col min="260" max="260" width="23.88671875" style="75" customWidth="1"/>
    <col min="261" max="511" width="9.109375" style="75" customWidth="1"/>
    <col min="512" max="512" width="0" style="75" hidden="1" customWidth="1"/>
    <col min="513" max="513" width="85.6640625" style="75" customWidth="1"/>
    <col min="514" max="515" width="0" style="75" hidden="1" customWidth="1"/>
    <col min="516" max="516" width="23.88671875" style="75" customWidth="1"/>
    <col min="517" max="767" width="9.109375" style="75" customWidth="1"/>
    <col min="768" max="768" width="0" style="75" hidden="1" customWidth="1"/>
    <col min="769" max="769" width="85.6640625" style="75" customWidth="1"/>
    <col min="770" max="771" width="0" style="75" hidden="1" customWidth="1"/>
    <col min="772" max="772" width="23.88671875" style="75" customWidth="1"/>
    <col min="773" max="1023" width="9.109375" style="75" customWidth="1"/>
    <col min="1024" max="1024" width="0" style="75" hidden="1" customWidth="1"/>
    <col min="1025" max="1025" width="85.6640625" style="75" customWidth="1"/>
    <col min="1026" max="1027" width="0" style="75" hidden="1" customWidth="1"/>
    <col min="1028" max="1028" width="23.88671875" style="75" customWidth="1"/>
    <col min="1029" max="1279" width="9.109375" style="75" customWidth="1"/>
    <col min="1280" max="1280" width="0" style="75" hidden="1" customWidth="1"/>
    <col min="1281" max="1281" width="85.6640625" style="75" customWidth="1"/>
    <col min="1282" max="1283" width="0" style="75" hidden="1" customWidth="1"/>
    <col min="1284" max="1284" width="23.88671875" style="75" customWidth="1"/>
    <col min="1285" max="1535" width="9.109375" style="75" customWidth="1"/>
    <col min="1536" max="1536" width="0" style="75" hidden="1" customWidth="1"/>
    <col min="1537" max="1537" width="85.6640625" style="75" customWidth="1"/>
    <col min="1538" max="1539" width="0" style="75" hidden="1" customWidth="1"/>
    <col min="1540" max="1540" width="23.88671875" style="75" customWidth="1"/>
    <col min="1541" max="1791" width="9.109375" style="75" customWidth="1"/>
    <col min="1792" max="1792" width="0" style="75" hidden="1" customWidth="1"/>
    <col min="1793" max="1793" width="85.6640625" style="75" customWidth="1"/>
    <col min="1794" max="1795" width="0" style="75" hidden="1" customWidth="1"/>
    <col min="1796" max="1796" width="23.88671875" style="75" customWidth="1"/>
    <col min="1797" max="2047" width="9.109375" style="75" customWidth="1"/>
    <col min="2048" max="2048" width="0" style="75" hidden="1" customWidth="1"/>
    <col min="2049" max="2049" width="85.6640625" style="75" customWidth="1"/>
    <col min="2050" max="2051" width="0" style="75" hidden="1" customWidth="1"/>
    <col min="2052" max="2052" width="23.88671875" style="75" customWidth="1"/>
    <col min="2053" max="2303" width="9.109375" style="75" customWidth="1"/>
    <col min="2304" max="2304" width="0" style="75" hidden="1" customWidth="1"/>
    <col min="2305" max="2305" width="85.6640625" style="75" customWidth="1"/>
    <col min="2306" max="2307" width="0" style="75" hidden="1" customWidth="1"/>
    <col min="2308" max="2308" width="23.88671875" style="75" customWidth="1"/>
    <col min="2309" max="2559" width="9.109375" style="75" customWidth="1"/>
    <col min="2560" max="2560" width="0" style="75" hidden="1" customWidth="1"/>
    <col min="2561" max="2561" width="85.6640625" style="75" customWidth="1"/>
    <col min="2562" max="2563" width="0" style="75" hidden="1" customWidth="1"/>
    <col min="2564" max="2564" width="23.88671875" style="75" customWidth="1"/>
    <col min="2565" max="2815" width="9.109375" style="75" customWidth="1"/>
    <col min="2816" max="2816" width="0" style="75" hidden="1" customWidth="1"/>
    <col min="2817" max="2817" width="85.6640625" style="75" customWidth="1"/>
    <col min="2818" max="2819" width="0" style="75" hidden="1" customWidth="1"/>
    <col min="2820" max="2820" width="23.88671875" style="75" customWidth="1"/>
    <col min="2821" max="3071" width="9.109375" style="75" customWidth="1"/>
    <col min="3072" max="3072" width="0" style="75" hidden="1" customWidth="1"/>
    <col min="3073" max="3073" width="85.6640625" style="75" customWidth="1"/>
    <col min="3074" max="3075" width="0" style="75" hidden="1" customWidth="1"/>
    <col min="3076" max="3076" width="23.88671875" style="75" customWidth="1"/>
    <col min="3077" max="3327" width="9.109375" style="75" customWidth="1"/>
    <col min="3328" max="3328" width="0" style="75" hidden="1" customWidth="1"/>
    <col min="3329" max="3329" width="85.6640625" style="75" customWidth="1"/>
    <col min="3330" max="3331" width="0" style="75" hidden="1" customWidth="1"/>
    <col min="3332" max="3332" width="23.88671875" style="75" customWidth="1"/>
    <col min="3333" max="3583" width="9.109375" style="75" customWidth="1"/>
    <col min="3584" max="3584" width="0" style="75" hidden="1" customWidth="1"/>
    <col min="3585" max="3585" width="85.6640625" style="75" customWidth="1"/>
    <col min="3586" max="3587" width="0" style="75" hidden="1" customWidth="1"/>
    <col min="3588" max="3588" width="23.88671875" style="75" customWidth="1"/>
    <col min="3589" max="3839" width="9.109375" style="75" customWidth="1"/>
    <col min="3840" max="3840" width="0" style="75" hidden="1" customWidth="1"/>
    <col min="3841" max="3841" width="85.6640625" style="75" customWidth="1"/>
    <col min="3842" max="3843" width="0" style="75" hidden="1" customWidth="1"/>
    <col min="3844" max="3844" width="23.88671875" style="75" customWidth="1"/>
    <col min="3845" max="4095" width="9.109375" style="75" customWidth="1"/>
    <col min="4096" max="4096" width="0" style="75" hidden="1" customWidth="1"/>
    <col min="4097" max="4097" width="85.6640625" style="75" customWidth="1"/>
    <col min="4098" max="4099" width="0" style="75" hidden="1" customWidth="1"/>
    <col min="4100" max="4100" width="23.88671875" style="75" customWidth="1"/>
    <col min="4101" max="4351" width="9.109375" style="75" customWidth="1"/>
    <col min="4352" max="4352" width="0" style="75" hidden="1" customWidth="1"/>
    <col min="4353" max="4353" width="85.6640625" style="75" customWidth="1"/>
    <col min="4354" max="4355" width="0" style="75" hidden="1" customWidth="1"/>
    <col min="4356" max="4356" width="23.88671875" style="75" customWidth="1"/>
    <col min="4357" max="4607" width="9.109375" style="75" customWidth="1"/>
    <col min="4608" max="4608" width="0" style="75" hidden="1" customWidth="1"/>
    <col min="4609" max="4609" width="85.6640625" style="75" customWidth="1"/>
    <col min="4610" max="4611" width="0" style="75" hidden="1" customWidth="1"/>
    <col min="4612" max="4612" width="23.88671875" style="75" customWidth="1"/>
    <col min="4613" max="4863" width="9.109375" style="75" customWidth="1"/>
    <col min="4864" max="4864" width="0" style="75" hidden="1" customWidth="1"/>
    <col min="4865" max="4865" width="85.6640625" style="75" customWidth="1"/>
    <col min="4866" max="4867" width="0" style="75" hidden="1" customWidth="1"/>
    <col min="4868" max="4868" width="23.88671875" style="75" customWidth="1"/>
    <col min="4869" max="5119" width="9.109375" style="75" customWidth="1"/>
    <col min="5120" max="5120" width="0" style="75" hidden="1" customWidth="1"/>
    <col min="5121" max="5121" width="85.6640625" style="75" customWidth="1"/>
    <col min="5122" max="5123" width="0" style="75" hidden="1" customWidth="1"/>
    <col min="5124" max="5124" width="23.88671875" style="75" customWidth="1"/>
    <col min="5125" max="5375" width="9.109375" style="75" customWidth="1"/>
    <col min="5376" max="5376" width="0" style="75" hidden="1" customWidth="1"/>
    <col min="5377" max="5377" width="85.6640625" style="75" customWidth="1"/>
    <col min="5378" max="5379" width="0" style="75" hidden="1" customWidth="1"/>
    <col min="5380" max="5380" width="23.88671875" style="75" customWidth="1"/>
    <col min="5381" max="5631" width="9.109375" style="75" customWidth="1"/>
    <col min="5632" max="5632" width="0" style="75" hidden="1" customWidth="1"/>
    <col min="5633" max="5633" width="85.6640625" style="75" customWidth="1"/>
    <col min="5634" max="5635" width="0" style="75" hidden="1" customWidth="1"/>
    <col min="5636" max="5636" width="23.88671875" style="75" customWidth="1"/>
    <col min="5637" max="5887" width="9.109375" style="75" customWidth="1"/>
    <col min="5888" max="5888" width="0" style="75" hidden="1" customWidth="1"/>
    <col min="5889" max="5889" width="85.6640625" style="75" customWidth="1"/>
    <col min="5890" max="5891" width="0" style="75" hidden="1" customWidth="1"/>
    <col min="5892" max="5892" width="23.88671875" style="75" customWidth="1"/>
    <col min="5893" max="6143" width="9.109375" style="75" customWidth="1"/>
    <col min="6144" max="6144" width="0" style="75" hidden="1" customWidth="1"/>
    <col min="6145" max="6145" width="85.6640625" style="75" customWidth="1"/>
    <col min="6146" max="6147" width="0" style="75" hidden="1" customWidth="1"/>
    <col min="6148" max="6148" width="23.88671875" style="75" customWidth="1"/>
    <col min="6149" max="6399" width="9.109375" style="75" customWidth="1"/>
    <col min="6400" max="6400" width="0" style="75" hidden="1" customWidth="1"/>
    <col min="6401" max="6401" width="85.6640625" style="75" customWidth="1"/>
    <col min="6402" max="6403" width="0" style="75" hidden="1" customWidth="1"/>
    <col min="6404" max="6404" width="23.88671875" style="75" customWidth="1"/>
    <col min="6405" max="6655" width="9.109375" style="75" customWidth="1"/>
    <col min="6656" max="6656" width="0" style="75" hidden="1" customWidth="1"/>
    <col min="6657" max="6657" width="85.6640625" style="75" customWidth="1"/>
    <col min="6658" max="6659" width="0" style="75" hidden="1" customWidth="1"/>
    <col min="6660" max="6660" width="23.88671875" style="75" customWidth="1"/>
    <col min="6661" max="6911" width="9.109375" style="75" customWidth="1"/>
    <col min="6912" max="6912" width="0" style="75" hidden="1" customWidth="1"/>
    <col min="6913" max="6913" width="85.6640625" style="75" customWidth="1"/>
    <col min="6914" max="6915" width="0" style="75" hidden="1" customWidth="1"/>
    <col min="6916" max="6916" width="23.88671875" style="75" customWidth="1"/>
    <col min="6917" max="7167" width="9.109375" style="75" customWidth="1"/>
    <col min="7168" max="7168" width="0" style="75" hidden="1" customWidth="1"/>
    <col min="7169" max="7169" width="85.6640625" style="75" customWidth="1"/>
    <col min="7170" max="7171" width="0" style="75" hidden="1" customWidth="1"/>
    <col min="7172" max="7172" width="23.88671875" style="75" customWidth="1"/>
    <col min="7173" max="7423" width="9.109375" style="75" customWidth="1"/>
    <col min="7424" max="7424" width="0" style="75" hidden="1" customWidth="1"/>
    <col min="7425" max="7425" width="85.6640625" style="75" customWidth="1"/>
    <col min="7426" max="7427" width="0" style="75" hidden="1" customWidth="1"/>
    <col min="7428" max="7428" width="23.88671875" style="75" customWidth="1"/>
    <col min="7429" max="7679" width="9.109375" style="75" customWidth="1"/>
    <col min="7680" max="7680" width="0" style="75" hidden="1" customWidth="1"/>
    <col min="7681" max="7681" width="85.6640625" style="75" customWidth="1"/>
    <col min="7682" max="7683" width="0" style="75" hidden="1" customWidth="1"/>
    <col min="7684" max="7684" width="23.88671875" style="75" customWidth="1"/>
    <col min="7685" max="7935" width="9.109375" style="75" customWidth="1"/>
    <col min="7936" max="7936" width="0" style="75" hidden="1" customWidth="1"/>
    <col min="7937" max="7937" width="85.6640625" style="75" customWidth="1"/>
    <col min="7938" max="7939" width="0" style="75" hidden="1" customWidth="1"/>
    <col min="7940" max="7940" width="23.88671875" style="75" customWidth="1"/>
    <col min="7941" max="8191" width="9.109375" style="75" customWidth="1"/>
    <col min="8192" max="8192" width="0" style="75" hidden="1" customWidth="1"/>
    <col min="8193" max="8193" width="85.6640625" style="75" customWidth="1"/>
    <col min="8194" max="8195" width="0" style="75" hidden="1" customWidth="1"/>
    <col min="8196" max="8196" width="23.88671875" style="75" customWidth="1"/>
    <col min="8197" max="8447" width="9.109375" style="75" customWidth="1"/>
    <col min="8448" max="8448" width="0" style="75" hidden="1" customWidth="1"/>
    <col min="8449" max="8449" width="85.6640625" style="75" customWidth="1"/>
    <col min="8450" max="8451" width="0" style="75" hidden="1" customWidth="1"/>
    <col min="8452" max="8452" width="23.88671875" style="75" customWidth="1"/>
    <col min="8453" max="8703" width="9.109375" style="75" customWidth="1"/>
    <col min="8704" max="8704" width="0" style="75" hidden="1" customWidth="1"/>
    <col min="8705" max="8705" width="85.6640625" style="75" customWidth="1"/>
    <col min="8706" max="8707" width="0" style="75" hidden="1" customWidth="1"/>
    <col min="8708" max="8708" width="23.88671875" style="75" customWidth="1"/>
    <col min="8709" max="8959" width="9.109375" style="75" customWidth="1"/>
    <col min="8960" max="8960" width="0" style="75" hidden="1" customWidth="1"/>
    <col min="8961" max="8961" width="85.6640625" style="75" customWidth="1"/>
    <col min="8962" max="8963" width="0" style="75" hidden="1" customWidth="1"/>
    <col min="8964" max="8964" width="23.88671875" style="75" customWidth="1"/>
    <col min="8965" max="9215" width="9.109375" style="75" customWidth="1"/>
    <col min="9216" max="9216" width="0" style="75" hidden="1" customWidth="1"/>
    <col min="9217" max="9217" width="85.6640625" style="75" customWidth="1"/>
    <col min="9218" max="9219" width="0" style="75" hidden="1" customWidth="1"/>
    <col min="9220" max="9220" width="23.88671875" style="75" customWidth="1"/>
    <col min="9221" max="9471" width="9.109375" style="75" customWidth="1"/>
    <col min="9472" max="9472" width="0" style="75" hidden="1" customWidth="1"/>
    <col min="9473" max="9473" width="85.6640625" style="75" customWidth="1"/>
    <col min="9474" max="9475" width="0" style="75" hidden="1" customWidth="1"/>
    <col min="9476" max="9476" width="23.88671875" style="75" customWidth="1"/>
    <col min="9477" max="9727" width="9.109375" style="75" customWidth="1"/>
    <col min="9728" max="9728" width="0" style="75" hidden="1" customWidth="1"/>
    <col min="9729" max="9729" width="85.6640625" style="75" customWidth="1"/>
    <col min="9730" max="9731" width="0" style="75" hidden="1" customWidth="1"/>
    <col min="9732" max="9732" width="23.88671875" style="75" customWidth="1"/>
    <col min="9733" max="9983" width="9.109375" style="75" customWidth="1"/>
    <col min="9984" max="9984" width="0" style="75" hidden="1" customWidth="1"/>
    <col min="9985" max="9985" width="85.6640625" style="75" customWidth="1"/>
    <col min="9986" max="9987" width="0" style="75" hidden="1" customWidth="1"/>
    <col min="9988" max="9988" width="23.88671875" style="75" customWidth="1"/>
    <col min="9989" max="10239" width="9.109375" style="75" customWidth="1"/>
    <col min="10240" max="10240" width="0" style="75" hidden="1" customWidth="1"/>
    <col min="10241" max="10241" width="85.6640625" style="75" customWidth="1"/>
    <col min="10242" max="10243" width="0" style="75" hidden="1" customWidth="1"/>
    <col min="10244" max="10244" width="23.88671875" style="75" customWidth="1"/>
    <col min="10245" max="10495" width="9.109375" style="75" customWidth="1"/>
    <col min="10496" max="10496" width="0" style="75" hidden="1" customWidth="1"/>
    <col min="10497" max="10497" width="85.6640625" style="75" customWidth="1"/>
    <col min="10498" max="10499" width="0" style="75" hidden="1" customWidth="1"/>
    <col min="10500" max="10500" width="23.88671875" style="75" customWidth="1"/>
    <col min="10501" max="10751" width="9.109375" style="75" customWidth="1"/>
    <col min="10752" max="10752" width="0" style="75" hidden="1" customWidth="1"/>
    <col min="10753" max="10753" width="85.6640625" style="75" customWidth="1"/>
    <col min="10754" max="10755" width="0" style="75" hidden="1" customWidth="1"/>
    <col min="10756" max="10756" width="23.88671875" style="75" customWidth="1"/>
    <col min="10757" max="11007" width="9.109375" style="75" customWidth="1"/>
    <col min="11008" max="11008" width="0" style="75" hidden="1" customWidth="1"/>
    <col min="11009" max="11009" width="85.6640625" style="75" customWidth="1"/>
    <col min="11010" max="11011" width="0" style="75" hidden="1" customWidth="1"/>
    <col min="11012" max="11012" width="23.88671875" style="75" customWidth="1"/>
    <col min="11013" max="11263" width="9.109375" style="75" customWidth="1"/>
    <col min="11264" max="11264" width="0" style="75" hidden="1" customWidth="1"/>
    <col min="11265" max="11265" width="85.6640625" style="75" customWidth="1"/>
    <col min="11266" max="11267" width="0" style="75" hidden="1" customWidth="1"/>
    <col min="11268" max="11268" width="23.88671875" style="75" customWidth="1"/>
    <col min="11269" max="11519" width="9.109375" style="75" customWidth="1"/>
    <col min="11520" max="11520" width="0" style="75" hidden="1" customWidth="1"/>
    <col min="11521" max="11521" width="85.6640625" style="75" customWidth="1"/>
    <col min="11522" max="11523" width="0" style="75" hidden="1" customWidth="1"/>
    <col min="11524" max="11524" width="23.88671875" style="75" customWidth="1"/>
    <col min="11525" max="11775" width="9.109375" style="75" customWidth="1"/>
    <col min="11776" max="11776" width="0" style="75" hidden="1" customWidth="1"/>
    <col min="11777" max="11777" width="85.6640625" style="75" customWidth="1"/>
    <col min="11778" max="11779" width="0" style="75" hidden="1" customWidth="1"/>
    <col min="11780" max="11780" width="23.88671875" style="75" customWidth="1"/>
    <col min="11781" max="12031" width="9.109375" style="75" customWidth="1"/>
    <col min="12032" max="12032" width="0" style="75" hidden="1" customWidth="1"/>
    <col min="12033" max="12033" width="85.6640625" style="75" customWidth="1"/>
    <col min="12034" max="12035" width="0" style="75" hidden="1" customWidth="1"/>
    <col min="12036" max="12036" width="23.88671875" style="75" customWidth="1"/>
    <col min="12037" max="12287" width="9.109375" style="75" customWidth="1"/>
    <col min="12288" max="12288" width="0" style="75" hidden="1" customWidth="1"/>
    <col min="12289" max="12289" width="85.6640625" style="75" customWidth="1"/>
    <col min="12290" max="12291" width="0" style="75" hidden="1" customWidth="1"/>
    <col min="12292" max="12292" width="23.88671875" style="75" customWidth="1"/>
    <col min="12293" max="12543" width="9.109375" style="75" customWidth="1"/>
    <col min="12544" max="12544" width="0" style="75" hidden="1" customWidth="1"/>
    <col min="12545" max="12545" width="85.6640625" style="75" customWidth="1"/>
    <col min="12546" max="12547" width="0" style="75" hidden="1" customWidth="1"/>
    <col min="12548" max="12548" width="23.88671875" style="75" customWidth="1"/>
    <col min="12549" max="12799" width="9.109375" style="75" customWidth="1"/>
    <col min="12800" max="12800" width="0" style="75" hidden="1" customWidth="1"/>
    <col min="12801" max="12801" width="85.6640625" style="75" customWidth="1"/>
    <col min="12802" max="12803" width="0" style="75" hidden="1" customWidth="1"/>
    <col min="12804" max="12804" width="23.88671875" style="75" customWidth="1"/>
    <col min="12805" max="13055" width="9.109375" style="75" customWidth="1"/>
    <col min="13056" max="13056" width="0" style="75" hidden="1" customWidth="1"/>
    <col min="13057" max="13057" width="85.6640625" style="75" customWidth="1"/>
    <col min="13058" max="13059" width="0" style="75" hidden="1" customWidth="1"/>
    <col min="13060" max="13060" width="23.88671875" style="75" customWidth="1"/>
    <col min="13061" max="13311" width="9.109375" style="75" customWidth="1"/>
    <col min="13312" max="13312" width="0" style="75" hidden="1" customWidth="1"/>
    <col min="13313" max="13313" width="85.6640625" style="75" customWidth="1"/>
    <col min="13314" max="13315" width="0" style="75" hidden="1" customWidth="1"/>
    <col min="13316" max="13316" width="23.88671875" style="75" customWidth="1"/>
    <col min="13317" max="13567" width="9.109375" style="75" customWidth="1"/>
    <col min="13568" max="13568" width="0" style="75" hidden="1" customWidth="1"/>
    <col min="13569" max="13569" width="85.6640625" style="75" customWidth="1"/>
    <col min="13570" max="13571" width="0" style="75" hidden="1" customWidth="1"/>
    <col min="13572" max="13572" width="23.88671875" style="75" customWidth="1"/>
    <col min="13573" max="13823" width="9.109375" style="75" customWidth="1"/>
    <col min="13824" max="13824" width="0" style="75" hidden="1" customWidth="1"/>
    <col min="13825" max="13825" width="85.6640625" style="75" customWidth="1"/>
    <col min="13826" max="13827" width="0" style="75" hidden="1" customWidth="1"/>
    <col min="13828" max="13828" width="23.88671875" style="75" customWidth="1"/>
    <col min="13829" max="14079" width="9.109375" style="75" customWidth="1"/>
    <col min="14080" max="14080" width="0" style="75" hidden="1" customWidth="1"/>
    <col min="14081" max="14081" width="85.6640625" style="75" customWidth="1"/>
    <col min="14082" max="14083" width="0" style="75" hidden="1" customWidth="1"/>
    <col min="14084" max="14084" width="23.88671875" style="75" customWidth="1"/>
    <col min="14085" max="14335" width="9.109375" style="75" customWidth="1"/>
    <col min="14336" max="14336" width="0" style="75" hidden="1" customWidth="1"/>
    <col min="14337" max="14337" width="85.6640625" style="75" customWidth="1"/>
    <col min="14338" max="14339" width="0" style="75" hidden="1" customWidth="1"/>
    <col min="14340" max="14340" width="23.88671875" style="75" customWidth="1"/>
    <col min="14341" max="14591" width="9.109375" style="75" customWidth="1"/>
    <col min="14592" max="14592" width="0" style="75" hidden="1" customWidth="1"/>
    <col min="14593" max="14593" width="85.6640625" style="75" customWidth="1"/>
    <col min="14594" max="14595" width="0" style="75" hidden="1" customWidth="1"/>
    <col min="14596" max="14596" width="23.88671875" style="75" customWidth="1"/>
    <col min="14597" max="14847" width="9.109375" style="75" customWidth="1"/>
    <col min="14848" max="14848" width="0" style="75" hidden="1" customWidth="1"/>
    <col min="14849" max="14849" width="85.6640625" style="75" customWidth="1"/>
    <col min="14850" max="14851" width="0" style="75" hidden="1" customWidth="1"/>
    <col min="14852" max="14852" width="23.88671875" style="75" customWidth="1"/>
    <col min="14853" max="15103" width="9.109375" style="75" customWidth="1"/>
    <col min="15104" max="15104" width="0" style="75" hidden="1" customWidth="1"/>
    <col min="15105" max="15105" width="85.6640625" style="75" customWidth="1"/>
    <col min="15106" max="15107" width="0" style="75" hidden="1" customWidth="1"/>
    <col min="15108" max="15108" width="23.88671875" style="75" customWidth="1"/>
    <col min="15109" max="15359" width="9.109375" style="75" customWidth="1"/>
    <col min="15360" max="15360" width="0" style="75" hidden="1" customWidth="1"/>
    <col min="15361" max="15361" width="85.6640625" style="75" customWidth="1"/>
    <col min="15362" max="15363" width="0" style="75" hidden="1" customWidth="1"/>
    <col min="15364" max="15364" width="23.88671875" style="75" customWidth="1"/>
    <col min="15365" max="15615" width="9.109375" style="75" customWidth="1"/>
    <col min="15616" max="15616" width="0" style="75" hidden="1" customWidth="1"/>
    <col min="15617" max="15617" width="85.6640625" style="75" customWidth="1"/>
    <col min="15618" max="15619" width="0" style="75" hidden="1" customWidth="1"/>
    <col min="15620" max="15620" width="23.88671875" style="75" customWidth="1"/>
    <col min="15621" max="15871" width="9.109375" style="75" customWidth="1"/>
    <col min="15872" max="15872" width="0" style="75" hidden="1" customWidth="1"/>
    <col min="15873" max="15873" width="85.6640625" style="75" customWidth="1"/>
    <col min="15874" max="15875" width="0" style="75" hidden="1" customWidth="1"/>
    <col min="15876" max="15876" width="23.88671875" style="75" customWidth="1"/>
    <col min="15877" max="16127" width="9.109375" style="75" customWidth="1"/>
    <col min="16128" max="16128" width="0" style="75" hidden="1" customWidth="1"/>
    <col min="16129" max="16129" width="85.6640625" style="75" customWidth="1"/>
    <col min="16130" max="16131" width="0" style="75" hidden="1" customWidth="1"/>
    <col min="16132" max="16132" width="23.88671875" style="75" customWidth="1"/>
    <col min="16133" max="16384" width="9.109375" style="75" customWidth="1"/>
  </cols>
  <sheetData>
    <row r="1" spans="1:5" x14ac:dyDescent="0.25">
      <c r="C1" s="77"/>
    </row>
    <row r="2" spans="1:5" ht="27" x14ac:dyDescent="0.25">
      <c r="A2" s="267" t="s">
        <v>150</v>
      </c>
      <c r="B2" s="267"/>
      <c r="C2" s="267"/>
      <c r="D2" s="267"/>
      <c r="E2" s="108"/>
    </row>
    <row r="3" spans="1:5" ht="24.6" x14ac:dyDescent="0.25">
      <c r="A3" s="108"/>
      <c r="B3" s="109"/>
      <c r="C3" s="109"/>
      <c r="D3" s="205" t="s">
        <v>11</v>
      </c>
      <c r="E3" s="108"/>
    </row>
    <row r="4" spans="1:5" ht="27" x14ac:dyDescent="0.25">
      <c r="A4" s="206" t="s">
        <v>12</v>
      </c>
      <c r="B4" s="268" t="s">
        <v>13</v>
      </c>
      <c r="C4" s="269"/>
      <c r="D4" s="206" t="s">
        <v>14</v>
      </c>
      <c r="E4" s="108"/>
    </row>
    <row r="5" spans="1:5" ht="27" x14ac:dyDescent="0.25">
      <c r="A5" s="207" t="s">
        <v>15</v>
      </c>
      <c r="B5" s="208" t="s">
        <v>16</v>
      </c>
      <c r="C5" s="209" t="s">
        <v>17</v>
      </c>
      <c r="D5" s="207"/>
      <c r="E5" s="108"/>
    </row>
    <row r="6" spans="1:5" ht="27" x14ac:dyDescent="0.25">
      <c r="A6" s="210" t="s">
        <v>33</v>
      </c>
      <c r="B6" s="211"/>
      <c r="C6" s="211"/>
      <c r="D6" s="212">
        <f>SUMIF(E6:E7,2,D6:D7)</f>
        <v>34602400</v>
      </c>
      <c r="E6" s="108">
        <v>1</v>
      </c>
    </row>
    <row r="7" spans="1:5" ht="24.6" x14ac:dyDescent="0.25">
      <c r="A7" s="200" t="s">
        <v>64</v>
      </c>
      <c r="B7" s="201"/>
      <c r="C7" s="201"/>
      <c r="D7" s="213">
        <f>SUMIF(E7:E8,3,D7:D8)</f>
        <v>34602400</v>
      </c>
      <c r="E7" s="108">
        <v>2</v>
      </c>
    </row>
    <row r="8" spans="1:5" ht="24.6" x14ac:dyDescent="0.25">
      <c r="A8" s="214" t="s">
        <v>34</v>
      </c>
      <c r="B8" s="215"/>
      <c r="C8" s="215"/>
      <c r="D8" s="216">
        <f>SUMIF(E8:E57,4,D8:D57)</f>
        <v>34602400</v>
      </c>
      <c r="E8" s="108">
        <v>3</v>
      </c>
    </row>
    <row r="9" spans="1:5" s="198" customFormat="1" ht="24.6" outlineLevel="1" x14ac:dyDescent="0.25">
      <c r="A9" s="217" t="s">
        <v>65</v>
      </c>
      <c r="B9" s="218"/>
      <c r="C9" s="218"/>
      <c r="D9" s="219">
        <f>SUMIF(E9:E10,5,D9:D10)</f>
        <v>10877400</v>
      </c>
      <c r="E9" s="220">
        <v>4</v>
      </c>
    </row>
    <row r="10" spans="1:5" ht="24.6" outlineLevel="2" x14ac:dyDescent="0.25">
      <c r="A10" s="221" t="s">
        <v>66</v>
      </c>
      <c r="B10" s="222"/>
      <c r="C10" s="222"/>
      <c r="D10" s="223">
        <f>SUMIF(E10:E11,6,D10:D11)</f>
        <v>10877400</v>
      </c>
      <c r="E10" s="108">
        <v>5</v>
      </c>
    </row>
    <row r="11" spans="1:5" ht="24.6" outlineLevel="3" x14ac:dyDescent="0.25">
      <c r="A11" s="224" t="s">
        <v>38</v>
      </c>
      <c r="B11" s="222"/>
      <c r="C11" s="222"/>
      <c r="D11" s="223">
        <f>SUMIF(E11:E28,7,D11:D28)</f>
        <v>10877400</v>
      </c>
      <c r="E11" s="108">
        <v>6</v>
      </c>
    </row>
    <row r="12" spans="1:5" ht="24.6" outlineLevel="4" x14ac:dyDescent="0.25">
      <c r="A12" s="225" t="s">
        <v>67</v>
      </c>
      <c r="B12" s="222">
        <v>5</v>
      </c>
      <c r="C12" s="222" t="s">
        <v>68</v>
      </c>
      <c r="D12" s="223">
        <v>2475900</v>
      </c>
      <c r="E12" s="108">
        <v>7</v>
      </c>
    </row>
    <row r="13" spans="1:5" ht="24.6" outlineLevel="4" x14ac:dyDescent="0.25">
      <c r="A13" s="225" t="s">
        <v>39</v>
      </c>
      <c r="B13" s="222"/>
      <c r="C13" s="222"/>
      <c r="D13" s="223">
        <f>SUMIF(E13:E15,8,D13:D15)</f>
        <v>1657200</v>
      </c>
      <c r="E13" s="108">
        <v>7</v>
      </c>
    </row>
    <row r="14" spans="1:5" ht="24.6" outlineLevel="5" x14ac:dyDescent="0.25">
      <c r="A14" s="226" t="s">
        <v>40</v>
      </c>
      <c r="B14" s="222">
        <v>60</v>
      </c>
      <c r="C14" s="222" t="s">
        <v>69</v>
      </c>
      <c r="D14" s="223">
        <v>122200</v>
      </c>
      <c r="E14" s="108">
        <v>8</v>
      </c>
    </row>
    <row r="15" spans="1:5" ht="24.6" outlineLevel="5" x14ac:dyDescent="0.25">
      <c r="A15" s="226" t="s">
        <v>41</v>
      </c>
      <c r="B15" s="222">
        <v>754</v>
      </c>
      <c r="C15" s="222" t="s">
        <v>69</v>
      </c>
      <c r="D15" s="223">
        <v>1535000</v>
      </c>
      <c r="E15" s="108">
        <v>8</v>
      </c>
    </row>
    <row r="16" spans="1:5" ht="24.6" outlineLevel="4" x14ac:dyDescent="0.25">
      <c r="A16" s="225" t="s">
        <v>70</v>
      </c>
      <c r="B16" s="222">
        <v>27</v>
      </c>
      <c r="C16" s="222" t="s">
        <v>69</v>
      </c>
      <c r="D16" s="223">
        <v>27000</v>
      </c>
      <c r="E16" s="108">
        <v>7</v>
      </c>
    </row>
    <row r="17" spans="1:5" ht="24.6" outlineLevel="4" x14ac:dyDescent="0.25">
      <c r="A17" s="225" t="s">
        <v>71</v>
      </c>
      <c r="B17" s="222">
        <v>1</v>
      </c>
      <c r="C17" s="222" t="s">
        <v>72</v>
      </c>
      <c r="D17" s="223">
        <v>16800</v>
      </c>
      <c r="E17" s="108">
        <v>7</v>
      </c>
    </row>
    <row r="18" spans="1:5" ht="24.6" outlineLevel="4" x14ac:dyDescent="0.25">
      <c r="A18" s="225" t="s">
        <v>42</v>
      </c>
      <c r="B18" s="222"/>
      <c r="C18" s="222"/>
      <c r="D18" s="223">
        <f>SUMIF(E18:E23,8,D18:D23)</f>
        <v>172400</v>
      </c>
      <c r="E18" s="108">
        <v>7</v>
      </c>
    </row>
    <row r="19" spans="1:5" ht="24.6" outlineLevel="5" x14ac:dyDescent="0.25">
      <c r="A19" s="226" t="s">
        <v>43</v>
      </c>
      <c r="B19" s="222">
        <v>60</v>
      </c>
      <c r="C19" s="222" t="s">
        <v>69</v>
      </c>
      <c r="D19" s="223">
        <v>122400</v>
      </c>
      <c r="E19" s="108">
        <v>8</v>
      </c>
    </row>
    <row r="20" spans="1:5" ht="24.6" outlineLevel="5" x14ac:dyDescent="0.25">
      <c r="A20" s="226" t="s">
        <v>44</v>
      </c>
      <c r="B20" s="222">
        <v>36</v>
      </c>
      <c r="C20" s="222" t="s">
        <v>69</v>
      </c>
      <c r="D20" s="223">
        <v>11700</v>
      </c>
      <c r="E20" s="108">
        <v>8</v>
      </c>
    </row>
    <row r="21" spans="1:5" ht="24.6" outlineLevel="5" x14ac:dyDescent="0.25">
      <c r="A21" s="226" t="s">
        <v>45</v>
      </c>
      <c r="B21" s="222">
        <v>36</v>
      </c>
      <c r="C21" s="222" t="s">
        <v>69</v>
      </c>
      <c r="D21" s="223">
        <v>7200</v>
      </c>
      <c r="E21" s="108">
        <v>8</v>
      </c>
    </row>
    <row r="22" spans="1:5" ht="24.6" outlineLevel="5" x14ac:dyDescent="0.25">
      <c r="A22" s="226" t="s">
        <v>46</v>
      </c>
      <c r="B22" s="222">
        <v>36</v>
      </c>
      <c r="C22" s="222" t="s">
        <v>69</v>
      </c>
      <c r="D22" s="223">
        <v>10500</v>
      </c>
      <c r="E22" s="108">
        <v>8</v>
      </c>
    </row>
    <row r="23" spans="1:5" ht="24.6" outlineLevel="5" x14ac:dyDescent="0.25">
      <c r="A23" s="226" t="s">
        <v>47</v>
      </c>
      <c r="B23" s="222">
        <v>36</v>
      </c>
      <c r="C23" s="222" t="s">
        <v>69</v>
      </c>
      <c r="D23" s="223">
        <v>20600</v>
      </c>
      <c r="E23" s="108">
        <v>8</v>
      </c>
    </row>
    <row r="24" spans="1:5" ht="24.6" outlineLevel="4" x14ac:dyDescent="0.25">
      <c r="A24" s="225" t="s">
        <v>48</v>
      </c>
      <c r="B24" s="222">
        <v>6</v>
      </c>
      <c r="C24" s="222" t="s">
        <v>68</v>
      </c>
      <c r="D24" s="223">
        <v>2087800</v>
      </c>
      <c r="E24" s="108">
        <v>7</v>
      </c>
    </row>
    <row r="25" spans="1:5" ht="24.6" outlineLevel="4" x14ac:dyDescent="0.25">
      <c r="A25" s="225" t="s">
        <v>49</v>
      </c>
      <c r="B25" s="222"/>
      <c r="C25" s="222"/>
      <c r="D25" s="223">
        <f>SUMIF(E25:E27,8,D25:D27)</f>
        <v>3714500</v>
      </c>
      <c r="E25" s="108">
        <v>7</v>
      </c>
    </row>
    <row r="26" spans="1:5" ht="24.6" outlineLevel="5" x14ac:dyDescent="0.25">
      <c r="A26" s="226" t="s">
        <v>50</v>
      </c>
      <c r="B26" s="222">
        <v>60</v>
      </c>
      <c r="C26" s="222" t="s">
        <v>69</v>
      </c>
      <c r="D26" s="223">
        <v>396900</v>
      </c>
      <c r="E26" s="108">
        <v>8</v>
      </c>
    </row>
    <row r="27" spans="1:5" ht="24.6" outlineLevel="5" x14ac:dyDescent="0.25">
      <c r="A27" s="226" t="s">
        <v>51</v>
      </c>
      <c r="B27" s="222">
        <v>754</v>
      </c>
      <c r="C27" s="222" t="s">
        <v>69</v>
      </c>
      <c r="D27" s="223">
        <v>3317600</v>
      </c>
      <c r="E27" s="108">
        <v>8</v>
      </c>
    </row>
    <row r="28" spans="1:5" ht="24.6" outlineLevel="4" x14ac:dyDescent="0.25">
      <c r="A28" s="225" t="s">
        <v>73</v>
      </c>
      <c r="B28" s="222"/>
      <c r="C28" s="222"/>
      <c r="D28" s="223">
        <f>SUMIF(E28:E33,8,D28:D33)</f>
        <v>725800</v>
      </c>
      <c r="E28" s="108">
        <v>7</v>
      </c>
    </row>
    <row r="29" spans="1:5" ht="24.6" outlineLevel="5" x14ac:dyDescent="0.25">
      <c r="A29" s="226" t="s">
        <v>43</v>
      </c>
      <c r="B29" s="222">
        <v>172</v>
      </c>
      <c r="C29" s="222" t="s">
        <v>69</v>
      </c>
      <c r="D29" s="223">
        <v>382300</v>
      </c>
      <c r="E29" s="108">
        <v>8</v>
      </c>
    </row>
    <row r="30" spans="1:5" ht="24.6" outlineLevel="5" x14ac:dyDescent="0.25">
      <c r="A30" s="226" t="s">
        <v>44</v>
      </c>
      <c r="B30" s="222">
        <v>172</v>
      </c>
      <c r="C30" s="222" t="s">
        <v>69</v>
      </c>
      <c r="D30" s="223">
        <v>65400</v>
      </c>
      <c r="E30" s="108">
        <v>8</v>
      </c>
    </row>
    <row r="31" spans="1:5" ht="24.6" outlineLevel="5" x14ac:dyDescent="0.25">
      <c r="A31" s="226" t="s">
        <v>45</v>
      </c>
      <c r="B31" s="222">
        <v>172</v>
      </c>
      <c r="C31" s="222" t="s">
        <v>69</v>
      </c>
      <c r="D31" s="223">
        <v>103100</v>
      </c>
      <c r="E31" s="108">
        <v>8</v>
      </c>
    </row>
    <row r="32" spans="1:5" ht="24.6" outlineLevel="5" x14ac:dyDescent="0.25">
      <c r="A32" s="226" t="s">
        <v>46</v>
      </c>
      <c r="B32" s="222">
        <v>172</v>
      </c>
      <c r="C32" s="222" t="s">
        <v>69</v>
      </c>
      <c r="D32" s="223">
        <v>69000</v>
      </c>
      <c r="E32" s="108">
        <v>8</v>
      </c>
    </row>
    <row r="33" spans="1:5" ht="24.6" outlineLevel="5" x14ac:dyDescent="0.25">
      <c r="A33" s="226" t="s">
        <v>47</v>
      </c>
      <c r="B33" s="222">
        <v>172</v>
      </c>
      <c r="C33" s="222" t="s">
        <v>69</v>
      </c>
      <c r="D33" s="223">
        <v>106000</v>
      </c>
      <c r="E33" s="108">
        <v>8</v>
      </c>
    </row>
    <row r="34" spans="1:5" s="198" customFormat="1" ht="24.6" outlineLevel="1" x14ac:dyDescent="0.25">
      <c r="A34" s="217" t="s">
        <v>142</v>
      </c>
      <c r="B34" s="218"/>
      <c r="C34" s="218"/>
      <c r="D34" s="219">
        <f>SUMIF(E34:E35,5,D34:D35)</f>
        <v>7041000</v>
      </c>
      <c r="E34" s="220">
        <v>4</v>
      </c>
    </row>
    <row r="35" spans="1:5" ht="24.6" outlineLevel="2" x14ac:dyDescent="0.25">
      <c r="A35" s="221" t="s">
        <v>143</v>
      </c>
      <c r="B35" s="222"/>
      <c r="C35" s="222"/>
      <c r="D35" s="223">
        <f>SUMIF(E35:E36,6,D35:D36)</f>
        <v>7041000</v>
      </c>
      <c r="E35" s="108">
        <v>5</v>
      </c>
    </row>
    <row r="36" spans="1:5" ht="24.6" outlineLevel="3" x14ac:dyDescent="0.25">
      <c r="A36" s="224" t="s">
        <v>38</v>
      </c>
      <c r="B36" s="222"/>
      <c r="C36" s="222"/>
      <c r="D36" s="223">
        <f>SUMIF(E36:E46,7,D36:D46)</f>
        <v>7041000</v>
      </c>
      <c r="E36" s="108">
        <v>6</v>
      </c>
    </row>
    <row r="37" spans="1:5" ht="24.6" outlineLevel="4" x14ac:dyDescent="0.25">
      <c r="A37" s="225" t="s">
        <v>151</v>
      </c>
      <c r="B37" s="222"/>
      <c r="C37" s="222"/>
      <c r="D37" s="223">
        <f>SUMIF(E37:E38,8,D37:D38)</f>
        <v>1074000</v>
      </c>
      <c r="E37" s="108">
        <v>7</v>
      </c>
    </row>
    <row r="38" spans="1:5" ht="24.6" outlineLevel="5" x14ac:dyDescent="0.25">
      <c r="A38" s="226" t="s">
        <v>152</v>
      </c>
      <c r="B38" s="222"/>
      <c r="C38" s="222"/>
      <c r="D38" s="223">
        <f>SUMIF(E38:E41,9,D38:D41)</f>
        <v>1074000</v>
      </c>
      <c r="E38" s="108">
        <v>8</v>
      </c>
    </row>
    <row r="39" spans="1:5" ht="49.2" outlineLevel="6" x14ac:dyDescent="0.25">
      <c r="A39" s="227" t="s">
        <v>153</v>
      </c>
      <c r="B39" s="222">
        <v>1</v>
      </c>
      <c r="C39" s="222" t="s">
        <v>154</v>
      </c>
      <c r="D39" s="223">
        <v>240000</v>
      </c>
      <c r="E39" s="108">
        <v>9</v>
      </c>
    </row>
    <row r="40" spans="1:5" ht="49.2" outlineLevel="6" x14ac:dyDescent="0.25">
      <c r="A40" s="227" t="s">
        <v>155</v>
      </c>
      <c r="B40" s="222">
        <v>1</v>
      </c>
      <c r="C40" s="222" t="s">
        <v>154</v>
      </c>
      <c r="D40" s="223">
        <v>358000</v>
      </c>
      <c r="E40" s="108">
        <v>9</v>
      </c>
    </row>
    <row r="41" spans="1:5" ht="49.2" outlineLevel="6" x14ac:dyDescent="0.25">
      <c r="A41" s="227" t="s">
        <v>156</v>
      </c>
      <c r="B41" s="222">
        <v>1</v>
      </c>
      <c r="C41" s="222" t="s">
        <v>154</v>
      </c>
      <c r="D41" s="223">
        <v>476000</v>
      </c>
      <c r="E41" s="108">
        <v>9</v>
      </c>
    </row>
    <row r="42" spans="1:5" ht="24.6" outlineLevel="4" x14ac:dyDescent="0.25">
      <c r="A42" s="225" t="s">
        <v>53</v>
      </c>
      <c r="B42" s="222"/>
      <c r="C42" s="222"/>
      <c r="D42" s="223">
        <f>SUMIF(E42:E43,8,D42:D43)</f>
        <v>811000</v>
      </c>
      <c r="E42" s="108">
        <v>7</v>
      </c>
    </row>
    <row r="43" spans="1:5" ht="24.6" outlineLevel="5" x14ac:dyDescent="0.25">
      <c r="A43" s="226" t="s">
        <v>54</v>
      </c>
      <c r="B43" s="222"/>
      <c r="C43" s="222"/>
      <c r="D43" s="223">
        <f>SUMIF(E43:E45,9,D43:D45)</f>
        <v>811000</v>
      </c>
      <c r="E43" s="108">
        <v>8</v>
      </c>
    </row>
    <row r="44" spans="1:5" ht="98.4" outlineLevel="6" x14ac:dyDescent="0.25">
      <c r="A44" s="227" t="s">
        <v>157</v>
      </c>
      <c r="B44" s="222">
        <v>1</v>
      </c>
      <c r="C44" s="222" t="s">
        <v>154</v>
      </c>
      <c r="D44" s="223">
        <v>417000</v>
      </c>
      <c r="E44" s="108">
        <v>9</v>
      </c>
    </row>
    <row r="45" spans="1:5" ht="73.8" outlineLevel="6" x14ac:dyDescent="0.25">
      <c r="A45" s="227" t="s">
        <v>158</v>
      </c>
      <c r="B45" s="222">
        <v>1</v>
      </c>
      <c r="C45" s="222" t="s">
        <v>154</v>
      </c>
      <c r="D45" s="223">
        <v>394000</v>
      </c>
      <c r="E45" s="108">
        <v>9</v>
      </c>
    </row>
    <row r="46" spans="1:5" ht="24.6" outlineLevel="4" x14ac:dyDescent="0.25">
      <c r="A46" s="225" t="s">
        <v>159</v>
      </c>
      <c r="B46" s="222"/>
      <c r="C46" s="222"/>
      <c r="D46" s="223">
        <f>SUMIF(E46:E47,8,D46:D47)</f>
        <v>5156000</v>
      </c>
      <c r="E46" s="108">
        <v>7</v>
      </c>
    </row>
    <row r="47" spans="1:5" ht="49.2" outlineLevel="5" x14ac:dyDescent="0.25">
      <c r="A47" s="226" t="s">
        <v>160</v>
      </c>
      <c r="B47" s="222">
        <v>2</v>
      </c>
      <c r="C47" s="222" t="s">
        <v>161</v>
      </c>
      <c r="D47" s="223">
        <v>5156000</v>
      </c>
      <c r="E47" s="108">
        <v>8</v>
      </c>
    </row>
    <row r="48" spans="1:5" s="198" customFormat="1" ht="24.6" outlineLevel="1" x14ac:dyDescent="0.25">
      <c r="A48" s="217" t="s">
        <v>145</v>
      </c>
      <c r="B48" s="218"/>
      <c r="C48" s="218"/>
      <c r="D48" s="219">
        <f>SUMIF(E48:E49,5,D48:D49)</f>
        <v>7704500</v>
      </c>
      <c r="E48" s="220">
        <v>4</v>
      </c>
    </row>
    <row r="49" spans="1:5" ht="24.6" outlineLevel="2" x14ac:dyDescent="0.25">
      <c r="A49" s="221" t="s">
        <v>74</v>
      </c>
      <c r="B49" s="222"/>
      <c r="C49" s="222"/>
      <c r="D49" s="223">
        <f>SUMIF(E49:E50,6,D49:D50)</f>
        <v>7704500</v>
      </c>
      <c r="E49" s="108">
        <v>5</v>
      </c>
    </row>
    <row r="50" spans="1:5" ht="24.6" outlineLevel="3" x14ac:dyDescent="0.25">
      <c r="A50" s="224" t="s">
        <v>38</v>
      </c>
      <c r="B50" s="222"/>
      <c r="C50" s="222"/>
      <c r="D50" s="223">
        <f>SUMIF(E50:E56,7,D50:D56)</f>
        <v>7704500</v>
      </c>
      <c r="E50" s="108">
        <v>6</v>
      </c>
    </row>
    <row r="51" spans="1:5" ht="24.6" outlineLevel="4" x14ac:dyDescent="0.25">
      <c r="A51" s="225" t="s">
        <v>57</v>
      </c>
      <c r="B51" s="222">
        <v>781</v>
      </c>
      <c r="C51" s="222" t="s">
        <v>69</v>
      </c>
      <c r="D51" s="223">
        <v>6248400</v>
      </c>
      <c r="E51" s="108">
        <v>7</v>
      </c>
    </row>
    <row r="52" spans="1:5" ht="24.6" outlineLevel="4" x14ac:dyDescent="0.25">
      <c r="A52" s="225" t="s">
        <v>58</v>
      </c>
      <c r="B52" s="222">
        <v>127</v>
      </c>
      <c r="C52" s="222" t="s">
        <v>69</v>
      </c>
      <c r="D52" s="223">
        <v>1233600</v>
      </c>
      <c r="E52" s="108">
        <v>7</v>
      </c>
    </row>
    <row r="53" spans="1:5" ht="24.6" outlineLevel="4" x14ac:dyDescent="0.25">
      <c r="A53" s="225" t="s">
        <v>59</v>
      </c>
      <c r="B53" s="222">
        <v>7</v>
      </c>
      <c r="C53" s="222" t="s">
        <v>69</v>
      </c>
      <c r="D53" s="223">
        <v>42000</v>
      </c>
      <c r="E53" s="108">
        <v>7</v>
      </c>
    </row>
    <row r="54" spans="1:5" ht="49.2" outlineLevel="4" x14ac:dyDescent="0.25">
      <c r="A54" s="225" t="s">
        <v>60</v>
      </c>
      <c r="B54" s="222">
        <v>1122</v>
      </c>
      <c r="C54" s="222" t="s">
        <v>75</v>
      </c>
      <c r="D54" s="223">
        <v>33700</v>
      </c>
      <c r="E54" s="108">
        <v>7</v>
      </c>
    </row>
    <row r="55" spans="1:5" ht="49.2" outlineLevel="4" x14ac:dyDescent="0.25">
      <c r="A55" s="225" t="s">
        <v>61</v>
      </c>
      <c r="B55" s="222">
        <v>1122</v>
      </c>
      <c r="C55" s="222" t="s">
        <v>75</v>
      </c>
      <c r="D55" s="223">
        <v>6800</v>
      </c>
      <c r="E55" s="108">
        <v>7</v>
      </c>
    </row>
    <row r="56" spans="1:5" ht="24.6" outlineLevel="4" x14ac:dyDescent="0.25">
      <c r="A56" s="225" t="s">
        <v>76</v>
      </c>
      <c r="B56" s="222">
        <v>7</v>
      </c>
      <c r="C56" s="222" t="s">
        <v>77</v>
      </c>
      <c r="D56" s="223">
        <v>140000</v>
      </c>
      <c r="E56" s="108">
        <v>7</v>
      </c>
    </row>
    <row r="57" spans="1:5" s="198" customFormat="1" ht="24.6" outlineLevel="1" x14ac:dyDescent="0.25">
      <c r="A57" s="217" t="s">
        <v>146</v>
      </c>
      <c r="B57" s="218"/>
      <c r="C57" s="218"/>
      <c r="D57" s="219">
        <f>SUMIF(E57:E58,5,D57:D58)</f>
        <v>8979500</v>
      </c>
      <c r="E57" s="220">
        <v>4</v>
      </c>
    </row>
    <row r="58" spans="1:5" ht="24.6" outlineLevel="2" x14ac:dyDescent="0.25">
      <c r="A58" s="221" t="s">
        <v>78</v>
      </c>
      <c r="B58" s="222"/>
      <c r="C58" s="222"/>
      <c r="D58" s="223">
        <f>SUMIF(E58:E59,6,D58:D59)</f>
        <v>8979500</v>
      </c>
      <c r="E58" s="108">
        <v>5</v>
      </c>
    </row>
    <row r="59" spans="1:5" ht="24.6" outlineLevel="3" x14ac:dyDescent="0.25">
      <c r="A59" s="224" t="s">
        <v>38</v>
      </c>
      <c r="B59" s="222"/>
      <c r="C59" s="222"/>
      <c r="D59" s="223">
        <f>SUMIF(E59:E60,7,D59:D60)</f>
        <v>8979500</v>
      </c>
      <c r="E59" s="108">
        <v>6</v>
      </c>
    </row>
    <row r="60" spans="1:5" ht="24.6" outlineLevel="4" x14ac:dyDescent="0.25">
      <c r="A60" s="225" t="s">
        <v>63</v>
      </c>
      <c r="B60" s="222">
        <v>1</v>
      </c>
      <c r="C60" s="222" t="s">
        <v>79</v>
      </c>
      <c r="D60" s="223">
        <v>8979500</v>
      </c>
      <c r="E60" s="108">
        <v>7</v>
      </c>
    </row>
    <row r="61" spans="1:5" x14ac:dyDescent="0.25">
      <c r="A61" s="20"/>
      <c r="B61" s="21"/>
      <c r="C61" s="21"/>
      <c r="D61" s="22"/>
    </row>
  </sheetData>
  <mergeCells count="2">
    <mergeCell ref="A2:D2"/>
    <mergeCell ref="B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E447-C5DF-4B2F-B3BF-F503C3B11F56}">
  <dimension ref="A1:F52"/>
  <sheetViews>
    <sheetView workbookViewId="0">
      <selection sqref="A1:XFD1048576"/>
    </sheetView>
  </sheetViews>
  <sheetFormatPr defaultRowHeight="23.4" outlineLevelRow="4" outlineLevelCol="1" x14ac:dyDescent="0.25"/>
  <cols>
    <col min="1" max="1" width="85.6640625" style="75" customWidth="1"/>
    <col min="2" max="2" width="15.6640625" style="76" hidden="1" customWidth="1" outlineLevel="1"/>
    <col min="3" max="3" width="15.6640625" style="75" hidden="1" customWidth="1" outlineLevel="1"/>
    <col min="4" max="4" width="23.6640625" style="75" customWidth="1" collapsed="1"/>
    <col min="5" max="5" width="0" style="75" hidden="1" customWidth="1"/>
    <col min="6" max="6" width="108.6640625" style="75" hidden="1" customWidth="1"/>
    <col min="7" max="255" width="9.109375" style="75" customWidth="1"/>
    <col min="256" max="256" width="0" style="75" hidden="1" customWidth="1"/>
    <col min="257" max="257" width="85.6640625" style="75" customWidth="1"/>
    <col min="258" max="259" width="0" style="75" hidden="1" customWidth="1"/>
    <col min="260" max="260" width="23.88671875" style="75" customWidth="1"/>
    <col min="261" max="511" width="9.109375" style="75" customWidth="1"/>
    <col min="512" max="512" width="0" style="75" hidden="1" customWidth="1"/>
    <col min="513" max="513" width="85.6640625" style="75" customWidth="1"/>
    <col min="514" max="515" width="0" style="75" hidden="1" customWidth="1"/>
    <col min="516" max="516" width="23.88671875" style="75" customWidth="1"/>
    <col min="517" max="767" width="9.109375" style="75" customWidth="1"/>
    <col min="768" max="768" width="0" style="75" hidden="1" customWidth="1"/>
    <col min="769" max="769" width="85.6640625" style="75" customWidth="1"/>
    <col min="770" max="771" width="0" style="75" hidden="1" customWidth="1"/>
    <col min="772" max="772" width="23.88671875" style="75" customWidth="1"/>
    <col min="773" max="1023" width="9.109375" style="75" customWidth="1"/>
    <col min="1024" max="1024" width="0" style="75" hidden="1" customWidth="1"/>
    <col min="1025" max="1025" width="85.6640625" style="75" customWidth="1"/>
    <col min="1026" max="1027" width="0" style="75" hidden="1" customWidth="1"/>
    <col min="1028" max="1028" width="23.88671875" style="75" customWidth="1"/>
    <col min="1029" max="1279" width="9.109375" style="75" customWidth="1"/>
    <col min="1280" max="1280" width="0" style="75" hidden="1" customWidth="1"/>
    <col min="1281" max="1281" width="85.6640625" style="75" customWidth="1"/>
    <col min="1282" max="1283" width="0" style="75" hidden="1" customWidth="1"/>
    <col min="1284" max="1284" width="23.88671875" style="75" customWidth="1"/>
    <col min="1285" max="1535" width="9.109375" style="75" customWidth="1"/>
    <col min="1536" max="1536" width="0" style="75" hidden="1" customWidth="1"/>
    <col min="1537" max="1537" width="85.6640625" style="75" customWidth="1"/>
    <col min="1538" max="1539" width="0" style="75" hidden="1" customWidth="1"/>
    <col min="1540" max="1540" width="23.88671875" style="75" customWidth="1"/>
    <col min="1541" max="1791" width="9.109375" style="75" customWidth="1"/>
    <col min="1792" max="1792" width="0" style="75" hidden="1" customWidth="1"/>
    <col min="1793" max="1793" width="85.6640625" style="75" customWidth="1"/>
    <col min="1794" max="1795" width="0" style="75" hidden="1" customWidth="1"/>
    <col min="1796" max="1796" width="23.88671875" style="75" customWidth="1"/>
    <col min="1797" max="2047" width="9.109375" style="75" customWidth="1"/>
    <col min="2048" max="2048" width="0" style="75" hidden="1" customWidth="1"/>
    <col min="2049" max="2049" width="85.6640625" style="75" customWidth="1"/>
    <col min="2050" max="2051" width="0" style="75" hidden="1" customWidth="1"/>
    <col min="2052" max="2052" width="23.88671875" style="75" customWidth="1"/>
    <col min="2053" max="2303" width="9.109375" style="75" customWidth="1"/>
    <col min="2304" max="2304" width="0" style="75" hidden="1" customWidth="1"/>
    <col min="2305" max="2305" width="85.6640625" style="75" customWidth="1"/>
    <col min="2306" max="2307" width="0" style="75" hidden="1" customWidth="1"/>
    <col min="2308" max="2308" width="23.88671875" style="75" customWidth="1"/>
    <col min="2309" max="2559" width="9.109375" style="75" customWidth="1"/>
    <col min="2560" max="2560" width="0" style="75" hidden="1" customWidth="1"/>
    <col min="2561" max="2561" width="85.6640625" style="75" customWidth="1"/>
    <col min="2562" max="2563" width="0" style="75" hidden="1" customWidth="1"/>
    <col min="2564" max="2564" width="23.88671875" style="75" customWidth="1"/>
    <col min="2565" max="2815" width="9.109375" style="75" customWidth="1"/>
    <col min="2816" max="2816" width="0" style="75" hidden="1" customWidth="1"/>
    <col min="2817" max="2817" width="85.6640625" style="75" customWidth="1"/>
    <col min="2818" max="2819" width="0" style="75" hidden="1" customWidth="1"/>
    <col min="2820" max="2820" width="23.88671875" style="75" customWidth="1"/>
    <col min="2821" max="3071" width="9.109375" style="75" customWidth="1"/>
    <col min="3072" max="3072" width="0" style="75" hidden="1" customWidth="1"/>
    <col min="3073" max="3073" width="85.6640625" style="75" customWidth="1"/>
    <col min="3074" max="3075" width="0" style="75" hidden="1" customWidth="1"/>
    <col min="3076" max="3076" width="23.88671875" style="75" customWidth="1"/>
    <col min="3077" max="3327" width="9.109375" style="75" customWidth="1"/>
    <col min="3328" max="3328" width="0" style="75" hidden="1" customWidth="1"/>
    <col min="3329" max="3329" width="85.6640625" style="75" customWidth="1"/>
    <col min="3330" max="3331" width="0" style="75" hidden="1" customWidth="1"/>
    <col min="3332" max="3332" width="23.88671875" style="75" customWidth="1"/>
    <col min="3333" max="3583" width="9.109375" style="75" customWidth="1"/>
    <col min="3584" max="3584" width="0" style="75" hidden="1" customWidth="1"/>
    <col min="3585" max="3585" width="85.6640625" style="75" customWidth="1"/>
    <col min="3586" max="3587" width="0" style="75" hidden="1" customWidth="1"/>
    <col min="3588" max="3588" width="23.88671875" style="75" customWidth="1"/>
    <col min="3589" max="3839" width="9.109375" style="75" customWidth="1"/>
    <col min="3840" max="3840" width="0" style="75" hidden="1" customWidth="1"/>
    <col min="3841" max="3841" width="85.6640625" style="75" customWidth="1"/>
    <col min="3842" max="3843" width="0" style="75" hidden="1" customWidth="1"/>
    <col min="3844" max="3844" width="23.88671875" style="75" customWidth="1"/>
    <col min="3845" max="4095" width="9.109375" style="75" customWidth="1"/>
    <col min="4096" max="4096" width="0" style="75" hidden="1" customWidth="1"/>
    <col min="4097" max="4097" width="85.6640625" style="75" customWidth="1"/>
    <col min="4098" max="4099" width="0" style="75" hidden="1" customWidth="1"/>
    <col min="4100" max="4100" width="23.88671875" style="75" customWidth="1"/>
    <col min="4101" max="4351" width="9.109375" style="75" customWidth="1"/>
    <col min="4352" max="4352" width="0" style="75" hidden="1" customWidth="1"/>
    <col min="4353" max="4353" width="85.6640625" style="75" customWidth="1"/>
    <col min="4354" max="4355" width="0" style="75" hidden="1" customWidth="1"/>
    <col min="4356" max="4356" width="23.88671875" style="75" customWidth="1"/>
    <col min="4357" max="4607" width="9.109375" style="75" customWidth="1"/>
    <col min="4608" max="4608" width="0" style="75" hidden="1" customWidth="1"/>
    <col min="4609" max="4609" width="85.6640625" style="75" customWidth="1"/>
    <col min="4610" max="4611" width="0" style="75" hidden="1" customWidth="1"/>
    <col min="4612" max="4612" width="23.88671875" style="75" customWidth="1"/>
    <col min="4613" max="4863" width="9.109375" style="75" customWidth="1"/>
    <col min="4864" max="4864" width="0" style="75" hidden="1" customWidth="1"/>
    <col min="4865" max="4865" width="85.6640625" style="75" customWidth="1"/>
    <col min="4866" max="4867" width="0" style="75" hidden="1" customWidth="1"/>
    <col min="4868" max="4868" width="23.88671875" style="75" customWidth="1"/>
    <col min="4869" max="5119" width="9.109375" style="75" customWidth="1"/>
    <col min="5120" max="5120" width="0" style="75" hidden="1" customWidth="1"/>
    <col min="5121" max="5121" width="85.6640625" style="75" customWidth="1"/>
    <col min="5122" max="5123" width="0" style="75" hidden="1" customWidth="1"/>
    <col min="5124" max="5124" width="23.88671875" style="75" customWidth="1"/>
    <col min="5125" max="5375" width="9.109375" style="75" customWidth="1"/>
    <col min="5376" max="5376" width="0" style="75" hidden="1" customWidth="1"/>
    <col min="5377" max="5377" width="85.6640625" style="75" customWidth="1"/>
    <col min="5378" max="5379" width="0" style="75" hidden="1" customWidth="1"/>
    <col min="5380" max="5380" width="23.88671875" style="75" customWidth="1"/>
    <col min="5381" max="5631" width="9.109375" style="75" customWidth="1"/>
    <col min="5632" max="5632" width="0" style="75" hidden="1" customWidth="1"/>
    <col min="5633" max="5633" width="85.6640625" style="75" customWidth="1"/>
    <col min="5634" max="5635" width="0" style="75" hidden="1" customWidth="1"/>
    <col min="5636" max="5636" width="23.88671875" style="75" customWidth="1"/>
    <col min="5637" max="5887" width="9.109375" style="75" customWidth="1"/>
    <col min="5888" max="5888" width="0" style="75" hidden="1" customWidth="1"/>
    <col min="5889" max="5889" width="85.6640625" style="75" customWidth="1"/>
    <col min="5890" max="5891" width="0" style="75" hidden="1" customWidth="1"/>
    <col min="5892" max="5892" width="23.88671875" style="75" customWidth="1"/>
    <col min="5893" max="6143" width="9.109375" style="75" customWidth="1"/>
    <col min="6144" max="6144" width="0" style="75" hidden="1" customWidth="1"/>
    <col min="6145" max="6145" width="85.6640625" style="75" customWidth="1"/>
    <col min="6146" max="6147" width="0" style="75" hidden="1" customWidth="1"/>
    <col min="6148" max="6148" width="23.88671875" style="75" customWidth="1"/>
    <col min="6149" max="6399" width="9.109375" style="75" customWidth="1"/>
    <col min="6400" max="6400" width="0" style="75" hidden="1" customWidth="1"/>
    <col min="6401" max="6401" width="85.6640625" style="75" customWidth="1"/>
    <col min="6402" max="6403" width="0" style="75" hidden="1" customWidth="1"/>
    <col min="6404" max="6404" width="23.88671875" style="75" customWidth="1"/>
    <col min="6405" max="6655" width="9.109375" style="75" customWidth="1"/>
    <col min="6656" max="6656" width="0" style="75" hidden="1" customWidth="1"/>
    <col min="6657" max="6657" width="85.6640625" style="75" customWidth="1"/>
    <col min="6658" max="6659" width="0" style="75" hidden="1" customWidth="1"/>
    <col min="6660" max="6660" width="23.88671875" style="75" customWidth="1"/>
    <col min="6661" max="6911" width="9.109375" style="75" customWidth="1"/>
    <col min="6912" max="6912" width="0" style="75" hidden="1" customWidth="1"/>
    <col min="6913" max="6913" width="85.6640625" style="75" customWidth="1"/>
    <col min="6914" max="6915" width="0" style="75" hidden="1" customWidth="1"/>
    <col min="6916" max="6916" width="23.88671875" style="75" customWidth="1"/>
    <col min="6917" max="7167" width="9.109375" style="75" customWidth="1"/>
    <col min="7168" max="7168" width="0" style="75" hidden="1" customWidth="1"/>
    <col min="7169" max="7169" width="85.6640625" style="75" customWidth="1"/>
    <col min="7170" max="7171" width="0" style="75" hidden="1" customWidth="1"/>
    <col min="7172" max="7172" width="23.88671875" style="75" customWidth="1"/>
    <col min="7173" max="7423" width="9.109375" style="75" customWidth="1"/>
    <col min="7424" max="7424" width="0" style="75" hidden="1" customWidth="1"/>
    <col min="7425" max="7425" width="85.6640625" style="75" customWidth="1"/>
    <col min="7426" max="7427" width="0" style="75" hidden="1" customWidth="1"/>
    <col min="7428" max="7428" width="23.88671875" style="75" customWidth="1"/>
    <col min="7429" max="7679" width="9.109375" style="75" customWidth="1"/>
    <col min="7680" max="7680" width="0" style="75" hidden="1" customWidth="1"/>
    <col min="7681" max="7681" width="85.6640625" style="75" customWidth="1"/>
    <col min="7682" max="7683" width="0" style="75" hidden="1" customWidth="1"/>
    <col min="7684" max="7684" width="23.88671875" style="75" customWidth="1"/>
    <col min="7685" max="7935" width="9.109375" style="75" customWidth="1"/>
    <col min="7936" max="7936" width="0" style="75" hidden="1" customWidth="1"/>
    <col min="7937" max="7937" width="85.6640625" style="75" customWidth="1"/>
    <col min="7938" max="7939" width="0" style="75" hidden="1" customWidth="1"/>
    <col min="7940" max="7940" width="23.88671875" style="75" customWidth="1"/>
    <col min="7941" max="8191" width="9.109375" style="75" customWidth="1"/>
    <col min="8192" max="8192" width="0" style="75" hidden="1" customWidth="1"/>
    <col min="8193" max="8193" width="85.6640625" style="75" customWidth="1"/>
    <col min="8194" max="8195" width="0" style="75" hidden="1" customWidth="1"/>
    <col min="8196" max="8196" width="23.88671875" style="75" customWidth="1"/>
    <col min="8197" max="8447" width="9.109375" style="75" customWidth="1"/>
    <col min="8448" max="8448" width="0" style="75" hidden="1" customWidth="1"/>
    <col min="8449" max="8449" width="85.6640625" style="75" customWidth="1"/>
    <col min="8450" max="8451" width="0" style="75" hidden="1" customWidth="1"/>
    <col min="8452" max="8452" width="23.88671875" style="75" customWidth="1"/>
    <col min="8453" max="8703" width="9.109375" style="75" customWidth="1"/>
    <col min="8704" max="8704" width="0" style="75" hidden="1" customWidth="1"/>
    <col min="8705" max="8705" width="85.6640625" style="75" customWidth="1"/>
    <col min="8706" max="8707" width="0" style="75" hidden="1" customWidth="1"/>
    <col min="8708" max="8708" width="23.88671875" style="75" customWidth="1"/>
    <col min="8709" max="8959" width="9.109375" style="75" customWidth="1"/>
    <col min="8960" max="8960" width="0" style="75" hidden="1" customWidth="1"/>
    <col min="8961" max="8961" width="85.6640625" style="75" customWidth="1"/>
    <col min="8962" max="8963" width="0" style="75" hidden="1" customWidth="1"/>
    <col min="8964" max="8964" width="23.88671875" style="75" customWidth="1"/>
    <col min="8965" max="9215" width="9.109375" style="75" customWidth="1"/>
    <col min="9216" max="9216" width="0" style="75" hidden="1" customWidth="1"/>
    <col min="9217" max="9217" width="85.6640625" style="75" customWidth="1"/>
    <col min="9218" max="9219" width="0" style="75" hidden="1" customWidth="1"/>
    <col min="9220" max="9220" width="23.88671875" style="75" customWidth="1"/>
    <col min="9221" max="9471" width="9.109375" style="75" customWidth="1"/>
    <col min="9472" max="9472" width="0" style="75" hidden="1" customWidth="1"/>
    <col min="9473" max="9473" width="85.6640625" style="75" customWidth="1"/>
    <col min="9474" max="9475" width="0" style="75" hidden="1" customWidth="1"/>
    <col min="9476" max="9476" width="23.88671875" style="75" customWidth="1"/>
    <col min="9477" max="9727" width="9.109375" style="75" customWidth="1"/>
    <col min="9728" max="9728" width="0" style="75" hidden="1" customWidth="1"/>
    <col min="9729" max="9729" width="85.6640625" style="75" customWidth="1"/>
    <col min="9730" max="9731" width="0" style="75" hidden="1" customWidth="1"/>
    <col min="9732" max="9732" width="23.88671875" style="75" customWidth="1"/>
    <col min="9733" max="9983" width="9.109375" style="75" customWidth="1"/>
    <col min="9984" max="9984" width="0" style="75" hidden="1" customWidth="1"/>
    <col min="9985" max="9985" width="85.6640625" style="75" customWidth="1"/>
    <col min="9986" max="9987" width="0" style="75" hidden="1" customWidth="1"/>
    <col min="9988" max="9988" width="23.88671875" style="75" customWidth="1"/>
    <col min="9989" max="10239" width="9.109375" style="75" customWidth="1"/>
    <col min="10240" max="10240" width="0" style="75" hidden="1" customWidth="1"/>
    <col min="10241" max="10241" width="85.6640625" style="75" customWidth="1"/>
    <col min="10242" max="10243" width="0" style="75" hidden="1" customWidth="1"/>
    <col min="10244" max="10244" width="23.88671875" style="75" customWidth="1"/>
    <col min="10245" max="10495" width="9.109375" style="75" customWidth="1"/>
    <col min="10496" max="10496" width="0" style="75" hidden="1" customWidth="1"/>
    <col min="10497" max="10497" width="85.6640625" style="75" customWidth="1"/>
    <col min="10498" max="10499" width="0" style="75" hidden="1" customWidth="1"/>
    <col min="10500" max="10500" width="23.88671875" style="75" customWidth="1"/>
    <col min="10501" max="10751" width="9.109375" style="75" customWidth="1"/>
    <col min="10752" max="10752" width="0" style="75" hidden="1" customWidth="1"/>
    <col min="10753" max="10753" width="85.6640625" style="75" customWidth="1"/>
    <col min="10754" max="10755" width="0" style="75" hidden="1" customWidth="1"/>
    <col min="10756" max="10756" width="23.88671875" style="75" customWidth="1"/>
    <col min="10757" max="11007" width="9.109375" style="75" customWidth="1"/>
    <col min="11008" max="11008" width="0" style="75" hidden="1" customWidth="1"/>
    <col min="11009" max="11009" width="85.6640625" style="75" customWidth="1"/>
    <col min="11010" max="11011" width="0" style="75" hidden="1" customWidth="1"/>
    <col min="11012" max="11012" width="23.88671875" style="75" customWidth="1"/>
    <col min="11013" max="11263" width="9.109375" style="75" customWidth="1"/>
    <col min="11264" max="11264" width="0" style="75" hidden="1" customWidth="1"/>
    <col min="11265" max="11265" width="85.6640625" style="75" customWidth="1"/>
    <col min="11266" max="11267" width="0" style="75" hidden="1" customWidth="1"/>
    <col min="11268" max="11268" width="23.88671875" style="75" customWidth="1"/>
    <col min="11269" max="11519" width="9.109375" style="75" customWidth="1"/>
    <col min="11520" max="11520" width="0" style="75" hidden="1" customWidth="1"/>
    <col min="11521" max="11521" width="85.6640625" style="75" customWidth="1"/>
    <col min="11522" max="11523" width="0" style="75" hidden="1" customWidth="1"/>
    <col min="11524" max="11524" width="23.88671875" style="75" customWidth="1"/>
    <col min="11525" max="11775" width="9.109375" style="75" customWidth="1"/>
    <col min="11776" max="11776" width="0" style="75" hidden="1" customWidth="1"/>
    <col min="11777" max="11777" width="85.6640625" style="75" customWidth="1"/>
    <col min="11778" max="11779" width="0" style="75" hidden="1" customWidth="1"/>
    <col min="11780" max="11780" width="23.88671875" style="75" customWidth="1"/>
    <col min="11781" max="12031" width="9.109375" style="75" customWidth="1"/>
    <col min="12032" max="12032" width="0" style="75" hidden="1" customWidth="1"/>
    <col min="12033" max="12033" width="85.6640625" style="75" customWidth="1"/>
    <col min="12034" max="12035" width="0" style="75" hidden="1" customWidth="1"/>
    <col min="12036" max="12036" width="23.88671875" style="75" customWidth="1"/>
    <col min="12037" max="12287" width="9.109375" style="75" customWidth="1"/>
    <col min="12288" max="12288" width="0" style="75" hidden="1" customWidth="1"/>
    <col min="12289" max="12289" width="85.6640625" style="75" customWidth="1"/>
    <col min="12290" max="12291" width="0" style="75" hidden="1" customWidth="1"/>
    <col min="12292" max="12292" width="23.88671875" style="75" customWidth="1"/>
    <col min="12293" max="12543" width="9.109375" style="75" customWidth="1"/>
    <col min="12544" max="12544" width="0" style="75" hidden="1" customWidth="1"/>
    <col min="12545" max="12545" width="85.6640625" style="75" customWidth="1"/>
    <col min="12546" max="12547" width="0" style="75" hidden="1" customWidth="1"/>
    <col min="12548" max="12548" width="23.88671875" style="75" customWidth="1"/>
    <col min="12549" max="12799" width="9.109375" style="75" customWidth="1"/>
    <col min="12800" max="12800" width="0" style="75" hidden="1" customWidth="1"/>
    <col min="12801" max="12801" width="85.6640625" style="75" customWidth="1"/>
    <col min="12802" max="12803" width="0" style="75" hidden="1" customWidth="1"/>
    <col min="12804" max="12804" width="23.88671875" style="75" customWidth="1"/>
    <col min="12805" max="13055" width="9.109375" style="75" customWidth="1"/>
    <col min="13056" max="13056" width="0" style="75" hidden="1" customWidth="1"/>
    <col min="13057" max="13057" width="85.6640625" style="75" customWidth="1"/>
    <col min="13058" max="13059" width="0" style="75" hidden="1" customWidth="1"/>
    <col min="13060" max="13060" width="23.88671875" style="75" customWidth="1"/>
    <col min="13061" max="13311" width="9.109375" style="75" customWidth="1"/>
    <col min="13312" max="13312" width="0" style="75" hidden="1" customWidth="1"/>
    <col min="13313" max="13313" width="85.6640625" style="75" customWidth="1"/>
    <col min="13314" max="13315" width="0" style="75" hidden="1" customWidth="1"/>
    <col min="13316" max="13316" width="23.88671875" style="75" customWidth="1"/>
    <col min="13317" max="13567" width="9.109375" style="75" customWidth="1"/>
    <col min="13568" max="13568" width="0" style="75" hidden="1" customWidth="1"/>
    <col min="13569" max="13569" width="85.6640625" style="75" customWidth="1"/>
    <col min="13570" max="13571" width="0" style="75" hidden="1" customWidth="1"/>
    <col min="13572" max="13572" width="23.88671875" style="75" customWidth="1"/>
    <col min="13573" max="13823" width="9.109375" style="75" customWidth="1"/>
    <col min="13824" max="13824" width="0" style="75" hidden="1" customWidth="1"/>
    <col min="13825" max="13825" width="85.6640625" style="75" customWidth="1"/>
    <col min="13826" max="13827" width="0" style="75" hidden="1" customWidth="1"/>
    <col min="13828" max="13828" width="23.88671875" style="75" customWidth="1"/>
    <col min="13829" max="14079" width="9.109375" style="75" customWidth="1"/>
    <col min="14080" max="14080" width="0" style="75" hidden="1" customWidth="1"/>
    <col min="14081" max="14081" width="85.6640625" style="75" customWidth="1"/>
    <col min="14082" max="14083" width="0" style="75" hidden="1" customWidth="1"/>
    <col min="14084" max="14084" width="23.88671875" style="75" customWidth="1"/>
    <col min="14085" max="14335" width="9.109375" style="75" customWidth="1"/>
    <col min="14336" max="14336" width="0" style="75" hidden="1" customWidth="1"/>
    <col min="14337" max="14337" width="85.6640625" style="75" customWidth="1"/>
    <col min="14338" max="14339" width="0" style="75" hidden="1" customWidth="1"/>
    <col min="14340" max="14340" width="23.88671875" style="75" customWidth="1"/>
    <col min="14341" max="14591" width="9.109375" style="75" customWidth="1"/>
    <col min="14592" max="14592" width="0" style="75" hidden="1" customWidth="1"/>
    <col min="14593" max="14593" width="85.6640625" style="75" customWidth="1"/>
    <col min="14594" max="14595" width="0" style="75" hidden="1" customWidth="1"/>
    <col min="14596" max="14596" width="23.88671875" style="75" customWidth="1"/>
    <col min="14597" max="14847" width="9.109375" style="75" customWidth="1"/>
    <col min="14848" max="14848" width="0" style="75" hidden="1" customWidth="1"/>
    <col min="14849" max="14849" width="85.6640625" style="75" customWidth="1"/>
    <col min="14850" max="14851" width="0" style="75" hidden="1" customWidth="1"/>
    <col min="14852" max="14852" width="23.88671875" style="75" customWidth="1"/>
    <col min="14853" max="15103" width="9.109375" style="75" customWidth="1"/>
    <col min="15104" max="15104" width="0" style="75" hidden="1" customWidth="1"/>
    <col min="15105" max="15105" width="85.6640625" style="75" customWidth="1"/>
    <col min="15106" max="15107" width="0" style="75" hidden="1" customWidth="1"/>
    <col min="15108" max="15108" width="23.88671875" style="75" customWidth="1"/>
    <col min="15109" max="15359" width="9.109375" style="75" customWidth="1"/>
    <col min="15360" max="15360" width="0" style="75" hidden="1" customWidth="1"/>
    <col min="15361" max="15361" width="85.6640625" style="75" customWidth="1"/>
    <col min="15362" max="15363" width="0" style="75" hidden="1" customWidth="1"/>
    <col min="15364" max="15364" width="23.88671875" style="75" customWidth="1"/>
    <col min="15365" max="15615" width="9.109375" style="75" customWidth="1"/>
    <col min="15616" max="15616" width="0" style="75" hidden="1" customWidth="1"/>
    <col min="15617" max="15617" width="85.6640625" style="75" customWidth="1"/>
    <col min="15618" max="15619" width="0" style="75" hidden="1" customWidth="1"/>
    <col min="15620" max="15620" width="23.88671875" style="75" customWidth="1"/>
    <col min="15621" max="15871" width="9.109375" style="75" customWidth="1"/>
    <col min="15872" max="15872" width="0" style="75" hidden="1" customWidth="1"/>
    <col min="15873" max="15873" width="85.6640625" style="75" customWidth="1"/>
    <col min="15874" max="15875" width="0" style="75" hidden="1" customWidth="1"/>
    <col min="15876" max="15876" width="23.88671875" style="75" customWidth="1"/>
    <col min="15877" max="16127" width="9.109375" style="75" customWidth="1"/>
    <col min="16128" max="16128" width="0" style="75" hidden="1" customWidth="1"/>
    <col min="16129" max="16129" width="85.6640625" style="75" customWidth="1"/>
    <col min="16130" max="16131" width="0" style="75" hidden="1" customWidth="1"/>
    <col min="16132" max="16132" width="23.88671875" style="75" customWidth="1"/>
    <col min="16133" max="16384" width="9.109375" style="75" customWidth="1"/>
  </cols>
  <sheetData>
    <row r="1" spans="1:5" x14ac:dyDescent="0.25">
      <c r="C1" s="77"/>
    </row>
    <row r="2" spans="1:5" ht="26.4" x14ac:dyDescent="0.25">
      <c r="A2" s="270" t="s">
        <v>150</v>
      </c>
      <c r="B2" s="270"/>
      <c r="C2" s="270"/>
      <c r="D2" s="270"/>
    </row>
    <row r="3" spans="1:5" ht="24" x14ac:dyDescent="0.25">
      <c r="B3" s="78"/>
      <c r="C3" s="78"/>
      <c r="D3" s="79" t="s">
        <v>11</v>
      </c>
    </row>
    <row r="4" spans="1:5" ht="26.4" x14ac:dyDescent="0.25">
      <c r="A4" s="1" t="s">
        <v>12</v>
      </c>
      <c r="B4" s="271" t="s">
        <v>13</v>
      </c>
      <c r="C4" s="272"/>
      <c r="D4" s="1" t="s">
        <v>14</v>
      </c>
    </row>
    <row r="5" spans="1:5" ht="26.4" x14ac:dyDescent="0.25">
      <c r="A5" s="2" t="s">
        <v>15</v>
      </c>
      <c r="B5" s="3" t="s">
        <v>16</v>
      </c>
      <c r="C5" s="4" t="s">
        <v>17</v>
      </c>
      <c r="D5" s="2"/>
    </row>
    <row r="6" spans="1:5" ht="26.4" x14ac:dyDescent="0.25">
      <c r="A6" s="5" t="s">
        <v>33</v>
      </c>
      <c r="B6" s="6"/>
      <c r="C6" s="6"/>
      <c r="D6" s="7">
        <f>SUMIF(E6:E7,2,D6:D7)</f>
        <v>34602400</v>
      </c>
      <c r="E6" s="75">
        <v>1</v>
      </c>
    </row>
    <row r="7" spans="1:5" ht="24" x14ac:dyDescent="0.25">
      <c r="A7" s="8" t="s">
        <v>64</v>
      </c>
      <c r="B7" s="9"/>
      <c r="C7" s="9"/>
      <c r="D7" s="10">
        <f>SUMIF(E7:E8,3,D7:D8)</f>
        <v>34602400</v>
      </c>
      <c r="E7" s="75">
        <v>2</v>
      </c>
    </row>
    <row r="8" spans="1:5" ht="24" x14ac:dyDescent="0.25">
      <c r="A8" s="11" t="s">
        <v>34</v>
      </c>
      <c r="B8" s="12"/>
      <c r="C8" s="12"/>
      <c r="D8" s="13">
        <f>SUMIF(E8:E48,4,D8:D48)</f>
        <v>34602400</v>
      </c>
      <c r="E8" s="75">
        <v>3</v>
      </c>
    </row>
    <row r="9" spans="1:5" ht="24" outlineLevel="1" x14ac:dyDescent="0.25">
      <c r="A9" s="14" t="s">
        <v>65</v>
      </c>
      <c r="B9" s="12"/>
      <c r="C9" s="12"/>
      <c r="D9" s="13">
        <f>SUMIF(E9:E10,5,D9:D10)</f>
        <v>10877400</v>
      </c>
      <c r="E9" s="75">
        <v>4</v>
      </c>
    </row>
    <row r="10" spans="1:5" outlineLevel="2" x14ac:dyDescent="0.25">
      <c r="A10" s="15" t="s">
        <v>162</v>
      </c>
      <c r="B10" s="16"/>
      <c r="C10" s="16"/>
      <c r="D10" s="17">
        <f>SUMIF(E10:E11,6,D10:D11)</f>
        <v>10877400</v>
      </c>
      <c r="E10" s="75">
        <v>5</v>
      </c>
    </row>
    <row r="11" spans="1:5" outlineLevel="3" x14ac:dyDescent="0.25">
      <c r="A11" s="18" t="s">
        <v>38</v>
      </c>
      <c r="B11" s="16"/>
      <c r="C11" s="16"/>
      <c r="D11" s="17">
        <f>SUMIF(E11:E29,7,D11:D29)</f>
        <v>10877400</v>
      </c>
      <c r="E11" s="75">
        <v>6</v>
      </c>
    </row>
    <row r="12" spans="1:5" outlineLevel="4" x14ac:dyDescent="0.25">
      <c r="A12" s="19" t="s">
        <v>163</v>
      </c>
      <c r="B12" s="16">
        <v>5</v>
      </c>
      <c r="C12" s="16" t="s">
        <v>68</v>
      </c>
      <c r="D12" s="17">
        <v>2475900</v>
      </c>
      <c r="E12" s="75">
        <v>7</v>
      </c>
    </row>
    <row r="13" spans="1:5" ht="46.8" outlineLevel="4" x14ac:dyDescent="0.25">
      <c r="A13" s="19" t="s">
        <v>164</v>
      </c>
      <c r="B13" s="16">
        <v>27</v>
      </c>
      <c r="C13" s="16" t="s">
        <v>69</v>
      </c>
      <c r="D13" s="17">
        <v>27000</v>
      </c>
      <c r="E13" s="75">
        <v>7</v>
      </c>
    </row>
    <row r="14" spans="1:5" ht="46.8" outlineLevel="4" x14ac:dyDescent="0.25">
      <c r="A14" s="19" t="s">
        <v>165</v>
      </c>
      <c r="B14" s="16">
        <v>1</v>
      </c>
      <c r="C14" s="16" t="s">
        <v>72</v>
      </c>
      <c r="D14" s="17">
        <v>16800</v>
      </c>
      <c r="E14" s="75">
        <v>7</v>
      </c>
    </row>
    <row r="15" spans="1:5" outlineLevel="4" x14ac:dyDescent="0.25">
      <c r="A15" s="19" t="s">
        <v>166</v>
      </c>
      <c r="B15" s="16">
        <v>60</v>
      </c>
      <c r="C15" s="16" t="s">
        <v>69</v>
      </c>
      <c r="D15" s="17">
        <v>122400</v>
      </c>
      <c r="E15" s="75">
        <v>7</v>
      </c>
    </row>
    <row r="16" spans="1:5" outlineLevel="4" x14ac:dyDescent="0.25">
      <c r="A16" s="19" t="s">
        <v>167</v>
      </c>
      <c r="B16" s="16">
        <v>36</v>
      </c>
      <c r="C16" s="16" t="s">
        <v>69</v>
      </c>
      <c r="D16" s="17">
        <v>11700</v>
      </c>
      <c r="E16" s="75">
        <v>7</v>
      </c>
    </row>
    <row r="17" spans="1:5" outlineLevel="4" x14ac:dyDescent="0.25">
      <c r="A17" s="19" t="s">
        <v>168</v>
      </c>
      <c r="B17" s="16">
        <v>36</v>
      </c>
      <c r="C17" s="16" t="s">
        <v>69</v>
      </c>
      <c r="D17" s="17">
        <v>7200</v>
      </c>
      <c r="E17" s="75">
        <v>7</v>
      </c>
    </row>
    <row r="18" spans="1:5" outlineLevel="4" x14ac:dyDescent="0.25">
      <c r="A18" s="19" t="s">
        <v>169</v>
      </c>
      <c r="B18" s="16">
        <v>6</v>
      </c>
      <c r="C18" s="16" t="s">
        <v>68</v>
      </c>
      <c r="D18" s="17">
        <v>2087800</v>
      </c>
      <c r="E18" s="75">
        <v>7</v>
      </c>
    </row>
    <row r="19" spans="1:5" outlineLevel="4" x14ac:dyDescent="0.25">
      <c r="A19" s="19" t="s">
        <v>170</v>
      </c>
      <c r="B19" s="16">
        <v>60</v>
      </c>
      <c r="C19" s="16" t="s">
        <v>69</v>
      </c>
      <c r="D19" s="17">
        <v>122200</v>
      </c>
      <c r="E19" s="75">
        <v>7</v>
      </c>
    </row>
    <row r="20" spans="1:5" outlineLevel="4" x14ac:dyDescent="0.25">
      <c r="A20" s="19" t="s">
        <v>171</v>
      </c>
      <c r="B20" s="16">
        <v>36</v>
      </c>
      <c r="C20" s="16" t="s">
        <v>69</v>
      </c>
      <c r="D20" s="17">
        <v>10500</v>
      </c>
      <c r="E20" s="75">
        <v>7</v>
      </c>
    </row>
    <row r="21" spans="1:5" outlineLevel="4" x14ac:dyDescent="0.25">
      <c r="A21" s="19" t="s">
        <v>172</v>
      </c>
      <c r="B21" s="16">
        <v>754</v>
      </c>
      <c r="C21" s="16" t="s">
        <v>69</v>
      </c>
      <c r="D21" s="17">
        <v>1535000</v>
      </c>
      <c r="E21" s="75">
        <v>7</v>
      </c>
    </row>
    <row r="22" spans="1:5" outlineLevel="4" x14ac:dyDescent="0.25">
      <c r="A22" s="19" t="s">
        <v>173</v>
      </c>
      <c r="B22" s="16">
        <v>36</v>
      </c>
      <c r="C22" s="16" t="s">
        <v>69</v>
      </c>
      <c r="D22" s="17">
        <v>20600</v>
      </c>
      <c r="E22" s="75">
        <v>7</v>
      </c>
    </row>
    <row r="23" spans="1:5" outlineLevel="4" x14ac:dyDescent="0.25">
      <c r="A23" s="19" t="s">
        <v>174</v>
      </c>
      <c r="B23" s="16">
        <v>172</v>
      </c>
      <c r="C23" s="16" t="s">
        <v>69</v>
      </c>
      <c r="D23" s="17">
        <v>382300</v>
      </c>
      <c r="E23" s="75">
        <v>7</v>
      </c>
    </row>
    <row r="24" spans="1:5" outlineLevel="4" x14ac:dyDescent="0.25">
      <c r="A24" s="19" t="s">
        <v>175</v>
      </c>
      <c r="B24" s="16">
        <v>172</v>
      </c>
      <c r="C24" s="16" t="s">
        <v>69</v>
      </c>
      <c r="D24" s="17">
        <v>65400</v>
      </c>
      <c r="E24" s="75">
        <v>7</v>
      </c>
    </row>
    <row r="25" spans="1:5" outlineLevel="4" x14ac:dyDescent="0.25">
      <c r="A25" s="19" t="s">
        <v>176</v>
      </c>
      <c r="B25" s="16">
        <v>172</v>
      </c>
      <c r="C25" s="16" t="s">
        <v>69</v>
      </c>
      <c r="D25" s="17">
        <v>103100</v>
      </c>
      <c r="E25" s="75">
        <v>7</v>
      </c>
    </row>
    <row r="26" spans="1:5" outlineLevel="4" x14ac:dyDescent="0.25">
      <c r="A26" s="19" t="s">
        <v>177</v>
      </c>
      <c r="B26" s="16">
        <v>172</v>
      </c>
      <c r="C26" s="16" t="s">
        <v>69</v>
      </c>
      <c r="D26" s="17">
        <v>69000</v>
      </c>
      <c r="E26" s="75">
        <v>7</v>
      </c>
    </row>
    <row r="27" spans="1:5" outlineLevel="4" x14ac:dyDescent="0.25">
      <c r="A27" s="19" t="s">
        <v>178</v>
      </c>
      <c r="B27" s="16">
        <v>172</v>
      </c>
      <c r="C27" s="16" t="s">
        <v>69</v>
      </c>
      <c r="D27" s="17">
        <v>106000</v>
      </c>
      <c r="E27" s="75">
        <v>7</v>
      </c>
    </row>
    <row r="28" spans="1:5" outlineLevel="4" x14ac:dyDescent="0.25">
      <c r="A28" s="19" t="s">
        <v>179</v>
      </c>
      <c r="B28" s="16">
        <v>60</v>
      </c>
      <c r="C28" s="16" t="s">
        <v>69</v>
      </c>
      <c r="D28" s="17">
        <v>396900</v>
      </c>
      <c r="E28" s="75">
        <v>7</v>
      </c>
    </row>
    <row r="29" spans="1:5" outlineLevel="4" x14ac:dyDescent="0.25">
      <c r="A29" s="19" t="s">
        <v>180</v>
      </c>
      <c r="B29" s="16">
        <v>754</v>
      </c>
      <c r="C29" s="16" t="s">
        <v>69</v>
      </c>
      <c r="D29" s="17">
        <v>3317600</v>
      </c>
      <c r="E29" s="75">
        <v>7</v>
      </c>
    </row>
    <row r="30" spans="1:5" ht="24" outlineLevel="1" x14ac:dyDescent="0.25">
      <c r="A30" s="14" t="s">
        <v>142</v>
      </c>
      <c r="B30" s="12"/>
      <c r="C30" s="12"/>
      <c r="D30" s="13">
        <f>SUMIF(E30:E31,5,D30:D31)</f>
        <v>7041000</v>
      </c>
      <c r="E30" s="75">
        <v>4</v>
      </c>
    </row>
    <row r="31" spans="1:5" outlineLevel="2" x14ac:dyDescent="0.25">
      <c r="A31" s="15" t="s">
        <v>181</v>
      </c>
      <c r="B31" s="16"/>
      <c r="C31" s="16"/>
      <c r="D31" s="17">
        <f>SUMIF(E31:E32,6,D31:D32)</f>
        <v>7041000</v>
      </c>
      <c r="E31" s="75">
        <v>5</v>
      </c>
    </row>
    <row r="32" spans="1:5" outlineLevel="3" x14ac:dyDescent="0.25">
      <c r="A32" s="18" t="s">
        <v>38</v>
      </c>
      <c r="B32" s="16"/>
      <c r="C32" s="16"/>
      <c r="D32" s="17">
        <f>SUMIF(E32:E38,7,D32:D38)</f>
        <v>7041000</v>
      </c>
      <c r="E32" s="75">
        <v>6</v>
      </c>
    </row>
    <row r="33" spans="1:5" ht="70.2" outlineLevel="4" x14ac:dyDescent="0.25">
      <c r="A33" s="19" t="s">
        <v>182</v>
      </c>
      <c r="B33" s="16">
        <v>2</v>
      </c>
      <c r="C33" s="16" t="s">
        <v>161</v>
      </c>
      <c r="D33" s="17">
        <v>5156000</v>
      </c>
      <c r="E33" s="75">
        <v>7</v>
      </c>
    </row>
    <row r="34" spans="1:5" ht="70.2" outlineLevel="4" x14ac:dyDescent="0.25">
      <c r="A34" s="19" t="s">
        <v>183</v>
      </c>
      <c r="B34" s="16">
        <v>1</v>
      </c>
      <c r="C34" s="16" t="s">
        <v>154</v>
      </c>
      <c r="D34" s="17">
        <v>240000</v>
      </c>
      <c r="E34" s="75">
        <v>7</v>
      </c>
    </row>
    <row r="35" spans="1:5" ht="70.2" outlineLevel="4" x14ac:dyDescent="0.25">
      <c r="A35" s="19" t="s">
        <v>194</v>
      </c>
      <c r="B35" s="16">
        <v>1</v>
      </c>
      <c r="C35" s="16" t="s">
        <v>154</v>
      </c>
      <c r="D35" s="17">
        <v>358000</v>
      </c>
      <c r="E35" s="75">
        <v>7</v>
      </c>
    </row>
    <row r="36" spans="1:5" ht="70.2" outlineLevel="4" x14ac:dyDescent="0.25">
      <c r="A36" s="19" t="s">
        <v>195</v>
      </c>
      <c r="B36" s="16">
        <v>1</v>
      </c>
      <c r="C36" s="16" t="s">
        <v>154</v>
      </c>
      <c r="D36" s="17">
        <v>476000</v>
      </c>
      <c r="E36" s="75">
        <v>7</v>
      </c>
    </row>
    <row r="37" spans="1:5" ht="117" outlineLevel="4" x14ac:dyDescent="0.25">
      <c r="A37" s="19" t="s">
        <v>196</v>
      </c>
      <c r="B37" s="16">
        <v>1</v>
      </c>
      <c r="C37" s="16" t="s">
        <v>154</v>
      </c>
      <c r="D37" s="17">
        <v>417000</v>
      </c>
      <c r="E37" s="75">
        <v>7</v>
      </c>
    </row>
    <row r="38" spans="1:5" ht="93.6" outlineLevel="4" x14ac:dyDescent="0.25">
      <c r="A38" s="19" t="s">
        <v>197</v>
      </c>
      <c r="B38" s="16">
        <v>1</v>
      </c>
      <c r="C38" s="16" t="s">
        <v>154</v>
      </c>
      <c r="D38" s="17">
        <v>394000</v>
      </c>
      <c r="E38" s="75">
        <v>7</v>
      </c>
    </row>
    <row r="39" spans="1:5" ht="24" outlineLevel="1" x14ac:dyDescent="0.25">
      <c r="A39" s="14" t="s">
        <v>145</v>
      </c>
      <c r="B39" s="12"/>
      <c r="C39" s="12"/>
      <c r="D39" s="13">
        <f>SUMIF(E39:E40,5,D39:D40)</f>
        <v>7704500</v>
      </c>
      <c r="E39" s="75">
        <v>4</v>
      </c>
    </row>
    <row r="40" spans="1:5" outlineLevel="2" x14ac:dyDescent="0.25">
      <c r="A40" s="15" t="s">
        <v>184</v>
      </c>
      <c r="B40" s="16"/>
      <c r="C40" s="16"/>
      <c r="D40" s="17">
        <f>SUMIF(E40:E41,6,D40:D41)</f>
        <v>7704500</v>
      </c>
      <c r="E40" s="75">
        <v>5</v>
      </c>
    </row>
    <row r="41" spans="1:5" outlineLevel="3" x14ac:dyDescent="0.25">
      <c r="A41" s="18" t="s">
        <v>38</v>
      </c>
      <c r="B41" s="16"/>
      <c r="C41" s="16"/>
      <c r="D41" s="17">
        <f>SUMIF(E41:E47,7,D41:D47)</f>
        <v>7704500</v>
      </c>
      <c r="E41" s="75">
        <v>6</v>
      </c>
    </row>
    <row r="42" spans="1:5" outlineLevel="4" x14ac:dyDescent="0.25">
      <c r="A42" s="19" t="s">
        <v>185</v>
      </c>
      <c r="B42" s="16">
        <v>781</v>
      </c>
      <c r="C42" s="16" t="s">
        <v>69</v>
      </c>
      <c r="D42" s="17">
        <v>6248400</v>
      </c>
      <c r="E42" s="75">
        <v>7</v>
      </c>
    </row>
    <row r="43" spans="1:5" outlineLevel="4" x14ac:dyDescent="0.25">
      <c r="A43" s="19" t="s">
        <v>186</v>
      </c>
      <c r="B43" s="16">
        <v>127</v>
      </c>
      <c r="C43" s="16" t="s">
        <v>69</v>
      </c>
      <c r="D43" s="17">
        <v>1233600</v>
      </c>
      <c r="E43" s="75">
        <v>7</v>
      </c>
    </row>
    <row r="44" spans="1:5" outlineLevel="4" x14ac:dyDescent="0.25">
      <c r="A44" s="19" t="s">
        <v>187</v>
      </c>
      <c r="B44" s="16">
        <v>7</v>
      </c>
      <c r="C44" s="16" t="s">
        <v>69</v>
      </c>
      <c r="D44" s="17">
        <v>42000</v>
      </c>
      <c r="E44" s="75">
        <v>7</v>
      </c>
    </row>
    <row r="45" spans="1:5" ht="70.2" outlineLevel="4" x14ac:dyDescent="0.25">
      <c r="A45" s="19" t="s">
        <v>188</v>
      </c>
      <c r="B45" s="16">
        <v>1122</v>
      </c>
      <c r="C45" s="16" t="s">
        <v>75</v>
      </c>
      <c r="D45" s="17">
        <v>33700</v>
      </c>
      <c r="E45" s="75">
        <v>7</v>
      </c>
    </row>
    <row r="46" spans="1:5" ht="70.2" outlineLevel="4" x14ac:dyDescent="0.25">
      <c r="A46" s="19" t="s">
        <v>189</v>
      </c>
      <c r="B46" s="16">
        <v>1122</v>
      </c>
      <c r="C46" s="16" t="s">
        <v>75</v>
      </c>
      <c r="D46" s="17">
        <v>6800</v>
      </c>
      <c r="E46" s="75">
        <v>7</v>
      </c>
    </row>
    <row r="47" spans="1:5" outlineLevel="4" x14ac:dyDescent="0.25">
      <c r="A47" s="19" t="s">
        <v>190</v>
      </c>
      <c r="B47" s="16">
        <v>7</v>
      </c>
      <c r="C47" s="16" t="s">
        <v>77</v>
      </c>
      <c r="D47" s="17">
        <v>140000</v>
      </c>
      <c r="E47" s="75">
        <v>7</v>
      </c>
    </row>
    <row r="48" spans="1:5" ht="24" outlineLevel="1" x14ac:dyDescent="0.25">
      <c r="A48" s="14" t="s">
        <v>146</v>
      </c>
      <c r="B48" s="12"/>
      <c r="C48" s="12"/>
      <c r="D48" s="13">
        <f>SUMIF(E48:E49,5,D48:D49)</f>
        <v>8979500</v>
      </c>
      <c r="E48" s="75">
        <v>4</v>
      </c>
    </row>
    <row r="49" spans="1:5" outlineLevel="2" x14ac:dyDescent="0.25">
      <c r="A49" s="15" t="s">
        <v>191</v>
      </c>
      <c r="B49" s="16"/>
      <c r="C49" s="16"/>
      <c r="D49" s="17">
        <f>SUMIF(E49:E50,6,D49:D50)</f>
        <v>8979500</v>
      </c>
      <c r="E49" s="75">
        <v>5</v>
      </c>
    </row>
    <row r="50" spans="1:5" outlineLevel="3" x14ac:dyDescent="0.25">
      <c r="A50" s="18" t="s">
        <v>38</v>
      </c>
      <c r="B50" s="16"/>
      <c r="C50" s="16"/>
      <c r="D50" s="17">
        <f>SUMIF(E50:E51,7,D50:D51)</f>
        <v>8979500</v>
      </c>
      <c r="E50" s="75">
        <v>6</v>
      </c>
    </row>
    <row r="51" spans="1:5" outlineLevel="4" x14ac:dyDescent="0.25">
      <c r="A51" s="19" t="s">
        <v>192</v>
      </c>
      <c r="B51" s="16">
        <v>1</v>
      </c>
      <c r="C51" s="16" t="s">
        <v>79</v>
      </c>
      <c r="D51" s="17">
        <v>8979500</v>
      </c>
      <c r="E51" s="75">
        <v>7</v>
      </c>
    </row>
    <row r="52" spans="1:5" ht="9.9" customHeight="1" x14ac:dyDescent="0.25">
      <c r="A52" s="20"/>
      <c r="B52" s="199"/>
      <c r="C52" s="21"/>
      <c r="D52" s="22"/>
    </row>
  </sheetData>
  <mergeCells count="2">
    <mergeCell ref="A2:D2"/>
    <mergeCell ref="B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4891A-5CD6-4752-9D16-8CB68053DA54}">
  <dimension ref="A1:F17"/>
  <sheetViews>
    <sheetView workbookViewId="0">
      <selection activeCell="D10" sqref="D10"/>
    </sheetView>
  </sheetViews>
  <sheetFormatPr defaultRowHeight="23.4" outlineLevelRow="1" outlineLevelCol="1" x14ac:dyDescent="0.25"/>
  <cols>
    <col min="1" max="1" width="85.6640625" style="75" customWidth="1"/>
    <col min="2" max="2" width="15.6640625" style="76" hidden="1" customWidth="1" outlineLevel="1"/>
    <col min="3" max="3" width="15.6640625" style="75" hidden="1" customWidth="1" outlineLevel="1"/>
    <col min="4" max="4" width="23.6640625" style="75" customWidth="1" collapsed="1"/>
    <col min="5" max="5" width="0" style="75" hidden="1" customWidth="1"/>
    <col min="6" max="6" width="108.6640625" style="75" hidden="1" customWidth="1"/>
    <col min="7" max="255" width="9.109375" style="75" customWidth="1"/>
    <col min="256" max="256" width="0" style="75" hidden="1" customWidth="1"/>
    <col min="257" max="257" width="85.6640625" style="75" customWidth="1"/>
    <col min="258" max="259" width="0" style="75" hidden="1" customWidth="1"/>
    <col min="260" max="260" width="23.88671875" style="75" customWidth="1"/>
    <col min="261" max="511" width="9.109375" style="75" customWidth="1"/>
    <col min="512" max="512" width="0" style="75" hidden="1" customWidth="1"/>
    <col min="513" max="513" width="85.6640625" style="75" customWidth="1"/>
    <col min="514" max="515" width="0" style="75" hidden="1" customWidth="1"/>
    <col min="516" max="516" width="23.88671875" style="75" customWidth="1"/>
    <col min="517" max="767" width="9.109375" style="75" customWidth="1"/>
    <col min="768" max="768" width="0" style="75" hidden="1" customWidth="1"/>
    <col min="769" max="769" width="85.6640625" style="75" customWidth="1"/>
    <col min="770" max="771" width="0" style="75" hidden="1" customWidth="1"/>
    <col min="772" max="772" width="23.88671875" style="75" customWidth="1"/>
    <col min="773" max="1023" width="9.109375" style="75" customWidth="1"/>
    <col min="1024" max="1024" width="0" style="75" hidden="1" customWidth="1"/>
    <col min="1025" max="1025" width="85.6640625" style="75" customWidth="1"/>
    <col min="1026" max="1027" width="0" style="75" hidden="1" customWidth="1"/>
    <col min="1028" max="1028" width="23.88671875" style="75" customWidth="1"/>
    <col min="1029" max="1279" width="9.109375" style="75" customWidth="1"/>
    <col min="1280" max="1280" width="0" style="75" hidden="1" customWidth="1"/>
    <col min="1281" max="1281" width="85.6640625" style="75" customWidth="1"/>
    <col min="1282" max="1283" width="0" style="75" hidden="1" customWidth="1"/>
    <col min="1284" max="1284" width="23.88671875" style="75" customWidth="1"/>
    <col min="1285" max="1535" width="9.109375" style="75" customWidth="1"/>
    <col min="1536" max="1536" width="0" style="75" hidden="1" customWidth="1"/>
    <col min="1537" max="1537" width="85.6640625" style="75" customWidth="1"/>
    <col min="1538" max="1539" width="0" style="75" hidden="1" customWidth="1"/>
    <col min="1540" max="1540" width="23.88671875" style="75" customWidth="1"/>
    <col min="1541" max="1791" width="9.109375" style="75" customWidth="1"/>
    <col min="1792" max="1792" width="0" style="75" hidden="1" customWidth="1"/>
    <col min="1793" max="1793" width="85.6640625" style="75" customWidth="1"/>
    <col min="1794" max="1795" width="0" style="75" hidden="1" customWidth="1"/>
    <col min="1796" max="1796" width="23.88671875" style="75" customWidth="1"/>
    <col min="1797" max="2047" width="9.109375" style="75" customWidth="1"/>
    <col min="2048" max="2048" width="0" style="75" hidden="1" customWidth="1"/>
    <col min="2049" max="2049" width="85.6640625" style="75" customWidth="1"/>
    <col min="2050" max="2051" width="0" style="75" hidden="1" customWidth="1"/>
    <col min="2052" max="2052" width="23.88671875" style="75" customWidth="1"/>
    <col min="2053" max="2303" width="9.109375" style="75" customWidth="1"/>
    <col min="2304" max="2304" width="0" style="75" hidden="1" customWidth="1"/>
    <col min="2305" max="2305" width="85.6640625" style="75" customWidth="1"/>
    <col min="2306" max="2307" width="0" style="75" hidden="1" customWidth="1"/>
    <col min="2308" max="2308" width="23.88671875" style="75" customWidth="1"/>
    <col min="2309" max="2559" width="9.109375" style="75" customWidth="1"/>
    <col min="2560" max="2560" width="0" style="75" hidden="1" customWidth="1"/>
    <col min="2561" max="2561" width="85.6640625" style="75" customWidth="1"/>
    <col min="2562" max="2563" width="0" style="75" hidden="1" customWidth="1"/>
    <col min="2564" max="2564" width="23.88671875" style="75" customWidth="1"/>
    <col min="2565" max="2815" width="9.109375" style="75" customWidth="1"/>
    <col min="2816" max="2816" width="0" style="75" hidden="1" customWidth="1"/>
    <col min="2817" max="2817" width="85.6640625" style="75" customWidth="1"/>
    <col min="2818" max="2819" width="0" style="75" hidden="1" customWidth="1"/>
    <col min="2820" max="2820" width="23.88671875" style="75" customWidth="1"/>
    <col min="2821" max="3071" width="9.109375" style="75" customWidth="1"/>
    <col min="3072" max="3072" width="0" style="75" hidden="1" customWidth="1"/>
    <col min="3073" max="3073" width="85.6640625" style="75" customWidth="1"/>
    <col min="3074" max="3075" width="0" style="75" hidden="1" customWidth="1"/>
    <col min="3076" max="3076" width="23.88671875" style="75" customWidth="1"/>
    <col min="3077" max="3327" width="9.109375" style="75" customWidth="1"/>
    <col min="3328" max="3328" width="0" style="75" hidden="1" customWidth="1"/>
    <col min="3329" max="3329" width="85.6640625" style="75" customWidth="1"/>
    <col min="3330" max="3331" width="0" style="75" hidden="1" customWidth="1"/>
    <col min="3332" max="3332" width="23.88671875" style="75" customWidth="1"/>
    <col min="3333" max="3583" width="9.109375" style="75" customWidth="1"/>
    <col min="3584" max="3584" width="0" style="75" hidden="1" customWidth="1"/>
    <col min="3585" max="3585" width="85.6640625" style="75" customWidth="1"/>
    <col min="3586" max="3587" width="0" style="75" hidden="1" customWidth="1"/>
    <col min="3588" max="3588" width="23.88671875" style="75" customWidth="1"/>
    <col min="3589" max="3839" width="9.109375" style="75" customWidth="1"/>
    <col min="3840" max="3840" width="0" style="75" hidden="1" customWidth="1"/>
    <col min="3841" max="3841" width="85.6640625" style="75" customWidth="1"/>
    <col min="3842" max="3843" width="0" style="75" hidden="1" customWidth="1"/>
    <col min="3844" max="3844" width="23.88671875" style="75" customWidth="1"/>
    <col min="3845" max="4095" width="9.109375" style="75" customWidth="1"/>
    <col min="4096" max="4096" width="0" style="75" hidden="1" customWidth="1"/>
    <col min="4097" max="4097" width="85.6640625" style="75" customWidth="1"/>
    <col min="4098" max="4099" width="0" style="75" hidden="1" customWidth="1"/>
    <col min="4100" max="4100" width="23.88671875" style="75" customWidth="1"/>
    <col min="4101" max="4351" width="9.109375" style="75" customWidth="1"/>
    <col min="4352" max="4352" width="0" style="75" hidden="1" customWidth="1"/>
    <col min="4353" max="4353" width="85.6640625" style="75" customWidth="1"/>
    <col min="4354" max="4355" width="0" style="75" hidden="1" customWidth="1"/>
    <col min="4356" max="4356" width="23.88671875" style="75" customWidth="1"/>
    <col min="4357" max="4607" width="9.109375" style="75" customWidth="1"/>
    <col min="4608" max="4608" width="0" style="75" hidden="1" customWidth="1"/>
    <col min="4609" max="4609" width="85.6640625" style="75" customWidth="1"/>
    <col min="4610" max="4611" width="0" style="75" hidden="1" customWidth="1"/>
    <col min="4612" max="4612" width="23.88671875" style="75" customWidth="1"/>
    <col min="4613" max="4863" width="9.109375" style="75" customWidth="1"/>
    <col min="4864" max="4864" width="0" style="75" hidden="1" customWidth="1"/>
    <col min="4865" max="4865" width="85.6640625" style="75" customWidth="1"/>
    <col min="4866" max="4867" width="0" style="75" hidden="1" customWidth="1"/>
    <col min="4868" max="4868" width="23.88671875" style="75" customWidth="1"/>
    <col min="4869" max="5119" width="9.109375" style="75" customWidth="1"/>
    <col min="5120" max="5120" width="0" style="75" hidden="1" customWidth="1"/>
    <col min="5121" max="5121" width="85.6640625" style="75" customWidth="1"/>
    <col min="5122" max="5123" width="0" style="75" hidden="1" customWidth="1"/>
    <col min="5124" max="5124" width="23.88671875" style="75" customWidth="1"/>
    <col min="5125" max="5375" width="9.109375" style="75" customWidth="1"/>
    <col min="5376" max="5376" width="0" style="75" hidden="1" customWidth="1"/>
    <col min="5377" max="5377" width="85.6640625" style="75" customWidth="1"/>
    <col min="5378" max="5379" width="0" style="75" hidden="1" customWidth="1"/>
    <col min="5380" max="5380" width="23.88671875" style="75" customWidth="1"/>
    <col min="5381" max="5631" width="9.109375" style="75" customWidth="1"/>
    <col min="5632" max="5632" width="0" style="75" hidden="1" customWidth="1"/>
    <col min="5633" max="5633" width="85.6640625" style="75" customWidth="1"/>
    <col min="5634" max="5635" width="0" style="75" hidden="1" customWidth="1"/>
    <col min="5636" max="5636" width="23.88671875" style="75" customWidth="1"/>
    <col min="5637" max="5887" width="9.109375" style="75" customWidth="1"/>
    <col min="5888" max="5888" width="0" style="75" hidden="1" customWidth="1"/>
    <col min="5889" max="5889" width="85.6640625" style="75" customWidth="1"/>
    <col min="5890" max="5891" width="0" style="75" hidden="1" customWidth="1"/>
    <col min="5892" max="5892" width="23.88671875" style="75" customWidth="1"/>
    <col min="5893" max="6143" width="9.109375" style="75" customWidth="1"/>
    <col min="6144" max="6144" width="0" style="75" hidden="1" customWidth="1"/>
    <col min="6145" max="6145" width="85.6640625" style="75" customWidth="1"/>
    <col min="6146" max="6147" width="0" style="75" hidden="1" customWidth="1"/>
    <col min="6148" max="6148" width="23.88671875" style="75" customWidth="1"/>
    <col min="6149" max="6399" width="9.109375" style="75" customWidth="1"/>
    <col min="6400" max="6400" width="0" style="75" hidden="1" customWidth="1"/>
    <col min="6401" max="6401" width="85.6640625" style="75" customWidth="1"/>
    <col min="6402" max="6403" width="0" style="75" hidden="1" customWidth="1"/>
    <col min="6404" max="6404" width="23.88671875" style="75" customWidth="1"/>
    <col min="6405" max="6655" width="9.109375" style="75" customWidth="1"/>
    <col min="6656" max="6656" width="0" style="75" hidden="1" customWidth="1"/>
    <col min="6657" max="6657" width="85.6640625" style="75" customWidth="1"/>
    <col min="6658" max="6659" width="0" style="75" hidden="1" customWidth="1"/>
    <col min="6660" max="6660" width="23.88671875" style="75" customWidth="1"/>
    <col min="6661" max="6911" width="9.109375" style="75" customWidth="1"/>
    <col min="6912" max="6912" width="0" style="75" hidden="1" customWidth="1"/>
    <col min="6913" max="6913" width="85.6640625" style="75" customWidth="1"/>
    <col min="6914" max="6915" width="0" style="75" hidden="1" customWidth="1"/>
    <col min="6916" max="6916" width="23.88671875" style="75" customWidth="1"/>
    <col min="6917" max="7167" width="9.109375" style="75" customWidth="1"/>
    <col min="7168" max="7168" width="0" style="75" hidden="1" customWidth="1"/>
    <col min="7169" max="7169" width="85.6640625" style="75" customWidth="1"/>
    <col min="7170" max="7171" width="0" style="75" hidden="1" customWidth="1"/>
    <col min="7172" max="7172" width="23.88671875" style="75" customWidth="1"/>
    <col min="7173" max="7423" width="9.109375" style="75" customWidth="1"/>
    <col min="7424" max="7424" width="0" style="75" hidden="1" customWidth="1"/>
    <col min="7425" max="7425" width="85.6640625" style="75" customWidth="1"/>
    <col min="7426" max="7427" width="0" style="75" hidden="1" customWidth="1"/>
    <col min="7428" max="7428" width="23.88671875" style="75" customWidth="1"/>
    <col min="7429" max="7679" width="9.109375" style="75" customWidth="1"/>
    <col min="7680" max="7680" width="0" style="75" hidden="1" customWidth="1"/>
    <col min="7681" max="7681" width="85.6640625" style="75" customWidth="1"/>
    <col min="7682" max="7683" width="0" style="75" hidden="1" customWidth="1"/>
    <col min="7684" max="7684" width="23.88671875" style="75" customWidth="1"/>
    <col min="7685" max="7935" width="9.109375" style="75" customWidth="1"/>
    <col min="7936" max="7936" width="0" style="75" hidden="1" customWidth="1"/>
    <col min="7937" max="7937" width="85.6640625" style="75" customWidth="1"/>
    <col min="7938" max="7939" width="0" style="75" hidden="1" customWidth="1"/>
    <col min="7940" max="7940" width="23.88671875" style="75" customWidth="1"/>
    <col min="7941" max="8191" width="9.109375" style="75" customWidth="1"/>
    <col min="8192" max="8192" width="0" style="75" hidden="1" customWidth="1"/>
    <col min="8193" max="8193" width="85.6640625" style="75" customWidth="1"/>
    <col min="8194" max="8195" width="0" style="75" hidden="1" customWidth="1"/>
    <col min="8196" max="8196" width="23.88671875" style="75" customWidth="1"/>
    <col min="8197" max="8447" width="9.109375" style="75" customWidth="1"/>
    <col min="8448" max="8448" width="0" style="75" hidden="1" customWidth="1"/>
    <col min="8449" max="8449" width="85.6640625" style="75" customWidth="1"/>
    <col min="8450" max="8451" width="0" style="75" hidden="1" customWidth="1"/>
    <col min="8452" max="8452" width="23.88671875" style="75" customWidth="1"/>
    <col min="8453" max="8703" width="9.109375" style="75" customWidth="1"/>
    <col min="8704" max="8704" width="0" style="75" hidden="1" customWidth="1"/>
    <col min="8705" max="8705" width="85.6640625" style="75" customWidth="1"/>
    <col min="8706" max="8707" width="0" style="75" hidden="1" customWidth="1"/>
    <col min="8708" max="8708" width="23.88671875" style="75" customWidth="1"/>
    <col min="8709" max="8959" width="9.109375" style="75" customWidth="1"/>
    <col min="8960" max="8960" width="0" style="75" hidden="1" customWidth="1"/>
    <col min="8961" max="8961" width="85.6640625" style="75" customWidth="1"/>
    <col min="8962" max="8963" width="0" style="75" hidden="1" customWidth="1"/>
    <col min="8964" max="8964" width="23.88671875" style="75" customWidth="1"/>
    <col min="8965" max="9215" width="9.109375" style="75" customWidth="1"/>
    <col min="9216" max="9216" width="0" style="75" hidden="1" customWidth="1"/>
    <col min="9217" max="9217" width="85.6640625" style="75" customWidth="1"/>
    <col min="9218" max="9219" width="0" style="75" hidden="1" customWidth="1"/>
    <col min="9220" max="9220" width="23.88671875" style="75" customWidth="1"/>
    <col min="9221" max="9471" width="9.109375" style="75" customWidth="1"/>
    <col min="9472" max="9472" width="0" style="75" hidden="1" customWidth="1"/>
    <col min="9473" max="9473" width="85.6640625" style="75" customWidth="1"/>
    <col min="9474" max="9475" width="0" style="75" hidden="1" customWidth="1"/>
    <col min="9476" max="9476" width="23.88671875" style="75" customWidth="1"/>
    <col min="9477" max="9727" width="9.109375" style="75" customWidth="1"/>
    <col min="9728" max="9728" width="0" style="75" hidden="1" customWidth="1"/>
    <col min="9729" max="9729" width="85.6640625" style="75" customWidth="1"/>
    <col min="9730" max="9731" width="0" style="75" hidden="1" customWidth="1"/>
    <col min="9732" max="9732" width="23.88671875" style="75" customWidth="1"/>
    <col min="9733" max="9983" width="9.109375" style="75" customWidth="1"/>
    <col min="9984" max="9984" width="0" style="75" hidden="1" customWidth="1"/>
    <col min="9985" max="9985" width="85.6640625" style="75" customWidth="1"/>
    <col min="9986" max="9987" width="0" style="75" hidden="1" customWidth="1"/>
    <col min="9988" max="9988" width="23.88671875" style="75" customWidth="1"/>
    <col min="9989" max="10239" width="9.109375" style="75" customWidth="1"/>
    <col min="10240" max="10240" width="0" style="75" hidden="1" customWidth="1"/>
    <col min="10241" max="10241" width="85.6640625" style="75" customWidth="1"/>
    <col min="10242" max="10243" width="0" style="75" hidden="1" customWidth="1"/>
    <col min="10244" max="10244" width="23.88671875" style="75" customWidth="1"/>
    <col min="10245" max="10495" width="9.109375" style="75" customWidth="1"/>
    <col min="10496" max="10496" width="0" style="75" hidden="1" customWidth="1"/>
    <col min="10497" max="10497" width="85.6640625" style="75" customWidth="1"/>
    <col min="10498" max="10499" width="0" style="75" hidden="1" customWidth="1"/>
    <col min="10500" max="10500" width="23.88671875" style="75" customWidth="1"/>
    <col min="10501" max="10751" width="9.109375" style="75" customWidth="1"/>
    <col min="10752" max="10752" width="0" style="75" hidden="1" customWidth="1"/>
    <col min="10753" max="10753" width="85.6640625" style="75" customWidth="1"/>
    <col min="10754" max="10755" width="0" style="75" hidden="1" customWidth="1"/>
    <col min="10756" max="10756" width="23.88671875" style="75" customWidth="1"/>
    <col min="10757" max="11007" width="9.109375" style="75" customWidth="1"/>
    <col min="11008" max="11008" width="0" style="75" hidden="1" customWidth="1"/>
    <col min="11009" max="11009" width="85.6640625" style="75" customWidth="1"/>
    <col min="11010" max="11011" width="0" style="75" hidden="1" customWidth="1"/>
    <col min="11012" max="11012" width="23.88671875" style="75" customWidth="1"/>
    <col min="11013" max="11263" width="9.109375" style="75" customWidth="1"/>
    <col min="11264" max="11264" width="0" style="75" hidden="1" customWidth="1"/>
    <col min="11265" max="11265" width="85.6640625" style="75" customWidth="1"/>
    <col min="11266" max="11267" width="0" style="75" hidden="1" customWidth="1"/>
    <col min="11268" max="11268" width="23.88671875" style="75" customWidth="1"/>
    <col min="11269" max="11519" width="9.109375" style="75" customWidth="1"/>
    <col min="11520" max="11520" width="0" style="75" hidden="1" customWidth="1"/>
    <col min="11521" max="11521" width="85.6640625" style="75" customWidth="1"/>
    <col min="11522" max="11523" width="0" style="75" hidden="1" customWidth="1"/>
    <col min="11524" max="11524" width="23.88671875" style="75" customWidth="1"/>
    <col min="11525" max="11775" width="9.109375" style="75" customWidth="1"/>
    <col min="11776" max="11776" width="0" style="75" hidden="1" customWidth="1"/>
    <col min="11777" max="11777" width="85.6640625" style="75" customWidth="1"/>
    <col min="11778" max="11779" width="0" style="75" hidden="1" customWidth="1"/>
    <col min="11780" max="11780" width="23.88671875" style="75" customWidth="1"/>
    <col min="11781" max="12031" width="9.109375" style="75" customWidth="1"/>
    <col min="12032" max="12032" width="0" style="75" hidden="1" customWidth="1"/>
    <col min="12033" max="12033" width="85.6640625" style="75" customWidth="1"/>
    <col min="12034" max="12035" width="0" style="75" hidden="1" customWidth="1"/>
    <col min="12036" max="12036" width="23.88671875" style="75" customWidth="1"/>
    <col min="12037" max="12287" width="9.109375" style="75" customWidth="1"/>
    <col min="12288" max="12288" width="0" style="75" hidden="1" customWidth="1"/>
    <col min="12289" max="12289" width="85.6640625" style="75" customWidth="1"/>
    <col min="12290" max="12291" width="0" style="75" hidden="1" customWidth="1"/>
    <col min="12292" max="12292" width="23.88671875" style="75" customWidth="1"/>
    <col min="12293" max="12543" width="9.109375" style="75" customWidth="1"/>
    <col min="12544" max="12544" width="0" style="75" hidden="1" customWidth="1"/>
    <col min="12545" max="12545" width="85.6640625" style="75" customWidth="1"/>
    <col min="12546" max="12547" width="0" style="75" hidden="1" customWidth="1"/>
    <col min="12548" max="12548" width="23.88671875" style="75" customWidth="1"/>
    <col min="12549" max="12799" width="9.109375" style="75" customWidth="1"/>
    <col min="12800" max="12800" width="0" style="75" hidden="1" customWidth="1"/>
    <col min="12801" max="12801" width="85.6640625" style="75" customWidth="1"/>
    <col min="12802" max="12803" width="0" style="75" hidden="1" customWidth="1"/>
    <col min="12804" max="12804" width="23.88671875" style="75" customWidth="1"/>
    <col min="12805" max="13055" width="9.109375" style="75" customWidth="1"/>
    <col min="13056" max="13056" width="0" style="75" hidden="1" customWidth="1"/>
    <col min="13057" max="13057" width="85.6640625" style="75" customWidth="1"/>
    <col min="13058" max="13059" width="0" style="75" hidden="1" customWidth="1"/>
    <col min="13060" max="13060" width="23.88671875" style="75" customWidth="1"/>
    <col min="13061" max="13311" width="9.109375" style="75" customWidth="1"/>
    <col min="13312" max="13312" width="0" style="75" hidden="1" customWidth="1"/>
    <col min="13313" max="13313" width="85.6640625" style="75" customWidth="1"/>
    <col min="13314" max="13315" width="0" style="75" hidden="1" customWidth="1"/>
    <col min="13316" max="13316" width="23.88671875" style="75" customWidth="1"/>
    <col min="13317" max="13567" width="9.109375" style="75" customWidth="1"/>
    <col min="13568" max="13568" width="0" style="75" hidden="1" customWidth="1"/>
    <col min="13569" max="13569" width="85.6640625" style="75" customWidth="1"/>
    <col min="13570" max="13571" width="0" style="75" hidden="1" customWidth="1"/>
    <col min="13572" max="13572" width="23.88671875" style="75" customWidth="1"/>
    <col min="13573" max="13823" width="9.109375" style="75" customWidth="1"/>
    <col min="13824" max="13824" width="0" style="75" hidden="1" customWidth="1"/>
    <col min="13825" max="13825" width="85.6640625" style="75" customWidth="1"/>
    <col min="13826" max="13827" width="0" style="75" hidden="1" customWidth="1"/>
    <col min="13828" max="13828" width="23.88671875" style="75" customWidth="1"/>
    <col min="13829" max="14079" width="9.109375" style="75" customWidth="1"/>
    <col min="14080" max="14080" width="0" style="75" hidden="1" customWidth="1"/>
    <col min="14081" max="14081" width="85.6640625" style="75" customWidth="1"/>
    <col min="14082" max="14083" width="0" style="75" hidden="1" customWidth="1"/>
    <col min="14084" max="14084" width="23.88671875" style="75" customWidth="1"/>
    <col min="14085" max="14335" width="9.109375" style="75" customWidth="1"/>
    <col min="14336" max="14336" width="0" style="75" hidden="1" customWidth="1"/>
    <col min="14337" max="14337" width="85.6640625" style="75" customWidth="1"/>
    <col min="14338" max="14339" width="0" style="75" hidden="1" customWidth="1"/>
    <col min="14340" max="14340" width="23.88671875" style="75" customWidth="1"/>
    <col min="14341" max="14591" width="9.109375" style="75" customWidth="1"/>
    <col min="14592" max="14592" width="0" style="75" hidden="1" customWidth="1"/>
    <col min="14593" max="14593" width="85.6640625" style="75" customWidth="1"/>
    <col min="14594" max="14595" width="0" style="75" hidden="1" customWidth="1"/>
    <col min="14596" max="14596" width="23.88671875" style="75" customWidth="1"/>
    <col min="14597" max="14847" width="9.109375" style="75" customWidth="1"/>
    <col min="14848" max="14848" width="0" style="75" hidden="1" customWidth="1"/>
    <col min="14849" max="14849" width="85.6640625" style="75" customWidth="1"/>
    <col min="14850" max="14851" width="0" style="75" hidden="1" customWidth="1"/>
    <col min="14852" max="14852" width="23.88671875" style="75" customWidth="1"/>
    <col min="14853" max="15103" width="9.109375" style="75" customWidth="1"/>
    <col min="15104" max="15104" width="0" style="75" hidden="1" customWidth="1"/>
    <col min="15105" max="15105" width="85.6640625" style="75" customWidth="1"/>
    <col min="15106" max="15107" width="0" style="75" hidden="1" customWidth="1"/>
    <col min="15108" max="15108" width="23.88671875" style="75" customWidth="1"/>
    <col min="15109" max="15359" width="9.109375" style="75" customWidth="1"/>
    <col min="15360" max="15360" width="0" style="75" hidden="1" customWidth="1"/>
    <col min="15361" max="15361" width="85.6640625" style="75" customWidth="1"/>
    <col min="15362" max="15363" width="0" style="75" hidden="1" customWidth="1"/>
    <col min="15364" max="15364" width="23.88671875" style="75" customWidth="1"/>
    <col min="15365" max="15615" width="9.109375" style="75" customWidth="1"/>
    <col min="15616" max="15616" width="0" style="75" hidden="1" customWidth="1"/>
    <col min="15617" max="15617" width="85.6640625" style="75" customWidth="1"/>
    <col min="15618" max="15619" width="0" style="75" hidden="1" customWidth="1"/>
    <col min="15620" max="15620" width="23.88671875" style="75" customWidth="1"/>
    <col min="15621" max="15871" width="9.109375" style="75" customWidth="1"/>
    <col min="15872" max="15872" width="0" style="75" hidden="1" customWidth="1"/>
    <col min="15873" max="15873" width="85.6640625" style="75" customWidth="1"/>
    <col min="15874" max="15875" width="0" style="75" hidden="1" customWidth="1"/>
    <col min="15876" max="15876" width="23.88671875" style="75" customWidth="1"/>
    <col min="15877" max="16127" width="9.109375" style="75" customWidth="1"/>
    <col min="16128" max="16128" width="0" style="75" hidden="1" customWidth="1"/>
    <col min="16129" max="16129" width="85.6640625" style="75" customWidth="1"/>
    <col min="16130" max="16131" width="0" style="75" hidden="1" customWidth="1"/>
    <col min="16132" max="16132" width="23.88671875" style="75" customWidth="1"/>
    <col min="16133" max="16384" width="9.109375" style="75" customWidth="1"/>
  </cols>
  <sheetData>
    <row r="1" spans="1:5" x14ac:dyDescent="0.25">
      <c r="C1" s="77"/>
    </row>
    <row r="2" spans="1:5" ht="26.4" x14ac:dyDescent="0.25">
      <c r="A2" s="270" t="s">
        <v>150</v>
      </c>
      <c r="B2" s="270"/>
      <c r="C2" s="270"/>
      <c r="D2" s="270"/>
    </row>
    <row r="3" spans="1:5" ht="24" x14ac:dyDescent="0.25">
      <c r="B3" s="78"/>
      <c r="C3" s="78"/>
      <c r="D3" s="79" t="s">
        <v>11</v>
      </c>
    </row>
    <row r="4" spans="1:5" ht="26.4" x14ac:dyDescent="0.25">
      <c r="A4" s="1" t="s">
        <v>12</v>
      </c>
      <c r="B4" s="271" t="s">
        <v>13</v>
      </c>
      <c r="C4" s="272"/>
      <c r="D4" s="1" t="s">
        <v>14</v>
      </c>
    </row>
    <row r="5" spans="1:5" ht="26.4" x14ac:dyDescent="0.25">
      <c r="A5" s="2" t="s">
        <v>15</v>
      </c>
      <c r="B5" s="3" t="s">
        <v>16</v>
      </c>
      <c r="C5" s="4" t="s">
        <v>17</v>
      </c>
      <c r="D5" s="2"/>
    </row>
    <row r="6" spans="1:5" ht="26.4" x14ac:dyDescent="0.25">
      <c r="A6" s="5" t="s">
        <v>33</v>
      </c>
      <c r="B6" s="6"/>
      <c r="C6" s="6"/>
      <c r="D6" s="7">
        <f>SUMIF(E6:E7,2,D6:D7)</f>
        <v>34602400</v>
      </c>
      <c r="E6" s="75">
        <v>1</v>
      </c>
    </row>
    <row r="7" spans="1:5" ht="24" x14ac:dyDescent="0.25">
      <c r="A7" s="8" t="s">
        <v>64</v>
      </c>
      <c r="B7" s="9"/>
      <c r="C7" s="9"/>
      <c r="D7" s="10">
        <f>SUMIF(E7:E8,3,D7:D8)</f>
        <v>34602400</v>
      </c>
      <c r="E7" s="75">
        <v>2</v>
      </c>
    </row>
    <row r="8" spans="1:5" ht="24" x14ac:dyDescent="0.25">
      <c r="A8" s="11" t="s">
        <v>34</v>
      </c>
      <c r="B8" s="12"/>
      <c r="C8" s="12"/>
      <c r="D8" s="13">
        <f>SUMIF(E8:E12,5,D8:D12)</f>
        <v>34602400</v>
      </c>
      <c r="E8" s="75">
        <v>3</v>
      </c>
    </row>
    <row r="9" spans="1:5" outlineLevel="1" x14ac:dyDescent="0.25">
      <c r="A9" s="15" t="s">
        <v>198</v>
      </c>
      <c r="B9" s="16"/>
      <c r="C9" s="16"/>
      <c r="D9" s="17">
        <v>10877400</v>
      </c>
      <c r="E9" s="75">
        <v>5</v>
      </c>
    </row>
    <row r="10" spans="1:5" outlineLevel="1" x14ac:dyDescent="0.25">
      <c r="A10" s="15" t="s">
        <v>199</v>
      </c>
      <c r="B10" s="16"/>
      <c r="C10" s="16"/>
      <c r="D10" s="17">
        <v>7041000</v>
      </c>
      <c r="E10" s="75">
        <v>5</v>
      </c>
    </row>
    <row r="11" spans="1:5" outlineLevel="1" x14ac:dyDescent="0.25">
      <c r="A11" s="15" t="s">
        <v>200</v>
      </c>
      <c r="B11" s="16"/>
      <c r="C11" s="16"/>
      <c r="D11" s="17">
        <v>7704500</v>
      </c>
      <c r="E11" s="75">
        <v>5</v>
      </c>
    </row>
    <row r="12" spans="1:5" outlineLevel="1" x14ac:dyDescent="0.25">
      <c r="A12" s="15" t="s">
        <v>201</v>
      </c>
      <c r="B12" s="16"/>
      <c r="C12" s="16"/>
      <c r="D12" s="17">
        <v>8979500</v>
      </c>
      <c r="E12" s="75">
        <v>5</v>
      </c>
    </row>
    <row r="13" spans="1:5" x14ac:dyDescent="0.25">
      <c r="A13" s="20"/>
      <c r="B13" s="21"/>
      <c r="C13" s="21"/>
      <c r="D13" s="22"/>
    </row>
    <row r="14" spans="1:5" x14ac:dyDescent="0.25">
      <c r="A14" s="228"/>
      <c r="B14" s="229"/>
      <c r="C14" s="76"/>
      <c r="D14" s="229"/>
    </row>
    <row r="15" spans="1:5" x14ac:dyDescent="0.25">
      <c r="B15" s="229"/>
      <c r="D15" s="229"/>
    </row>
    <row r="16" spans="1:5" x14ac:dyDescent="0.25">
      <c r="B16" s="229"/>
      <c r="D16" s="229"/>
    </row>
    <row r="17" spans="2:4" x14ac:dyDescent="0.25">
      <c r="B17" s="229"/>
      <c r="C17" s="76"/>
      <c r="D17" s="229"/>
    </row>
  </sheetData>
  <mergeCells count="2">
    <mergeCell ref="A2:D2"/>
    <mergeCell ref="B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C1FC-2EF0-46BF-837A-CBF4D63F9D53}">
  <dimension ref="A1:J32"/>
  <sheetViews>
    <sheetView workbookViewId="0">
      <selection sqref="A1:XFD1048576"/>
    </sheetView>
  </sheetViews>
  <sheetFormatPr defaultColWidth="10.44140625" defaultRowHeight="26.4" x14ac:dyDescent="0.25"/>
  <cols>
    <col min="1" max="1" width="53.44140625" style="23" customWidth="1"/>
    <col min="2" max="7" width="15.6640625" style="42" customWidth="1"/>
    <col min="8" max="8" width="0" style="23" hidden="1" customWidth="1"/>
    <col min="9" max="9" width="157" style="24" hidden="1" customWidth="1"/>
    <col min="10" max="16384" width="10.44140625" style="23"/>
  </cols>
  <sheetData>
    <row r="1" spans="1:8" ht="28.8" x14ac:dyDescent="0.25">
      <c r="A1" s="275" t="s">
        <v>80</v>
      </c>
      <c r="B1" s="275"/>
      <c r="C1" s="275"/>
      <c r="D1" s="275"/>
      <c r="E1" s="275"/>
      <c r="F1" s="275"/>
      <c r="G1" s="275"/>
    </row>
    <row r="2" spans="1:8" hidden="1" x14ac:dyDescent="0.25">
      <c r="B2" s="23"/>
      <c r="C2" s="276"/>
      <c r="D2" s="276"/>
      <c r="E2" s="276"/>
      <c r="F2" s="276"/>
      <c r="G2" s="276"/>
    </row>
    <row r="3" spans="1:8" x14ac:dyDescent="0.7">
      <c r="A3" s="25" t="s">
        <v>81</v>
      </c>
      <c r="B3" s="25"/>
      <c r="C3" s="25"/>
      <c r="D3" s="25"/>
      <c r="E3" s="277" t="s">
        <v>82</v>
      </c>
      <c r="F3" s="277"/>
      <c r="G3" s="277"/>
      <c r="H3" s="26">
        <v>1</v>
      </c>
    </row>
    <row r="4" spans="1:8" x14ac:dyDescent="0.7">
      <c r="A4" s="278" t="s">
        <v>83</v>
      </c>
      <c r="B4" s="280" t="s">
        <v>84</v>
      </c>
      <c r="C4" s="282" t="s">
        <v>85</v>
      </c>
      <c r="D4" s="282"/>
      <c r="E4" s="282"/>
      <c r="F4" s="282"/>
      <c r="G4" s="283"/>
      <c r="H4" s="26">
        <v>2</v>
      </c>
    </row>
    <row r="5" spans="1:8" x14ac:dyDescent="0.7">
      <c r="A5" s="279"/>
      <c r="B5" s="281"/>
      <c r="C5" s="27" t="s">
        <v>86</v>
      </c>
      <c r="D5" s="27" t="s">
        <v>87</v>
      </c>
      <c r="E5" s="27" t="s">
        <v>88</v>
      </c>
      <c r="F5" s="27" t="s">
        <v>89</v>
      </c>
      <c r="G5" s="27" t="s">
        <v>90</v>
      </c>
      <c r="H5" s="26">
        <v>3</v>
      </c>
    </row>
    <row r="6" spans="1:8" x14ac:dyDescent="0.7">
      <c r="A6" s="28" t="s">
        <v>91</v>
      </c>
      <c r="B6" s="29">
        <v>3.5226999999999999</v>
      </c>
      <c r="C6" s="29">
        <v>4.7108999999999996</v>
      </c>
      <c r="D6" s="29">
        <v>4.7108999999999996</v>
      </c>
      <c r="E6" s="29">
        <v>4.7108999999999996</v>
      </c>
      <c r="F6" s="29">
        <v>4.7108999999999996</v>
      </c>
      <c r="G6" s="29">
        <v>4.7108999999999996</v>
      </c>
      <c r="H6" s="26">
        <v>1</v>
      </c>
    </row>
    <row r="7" spans="1:8" x14ac:dyDescent="0.7">
      <c r="A7" s="28" t="s">
        <v>92</v>
      </c>
      <c r="B7" s="29">
        <f t="shared" ref="B7:G7" si="0">SUM(B8:B15)</f>
        <v>50.639099999999999</v>
      </c>
      <c r="C7" s="29">
        <f t="shared" si="0"/>
        <v>50.5</v>
      </c>
      <c r="D7" s="29">
        <f t="shared" si="0"/>
        <v>50.7</v>
      </c>
      <c r="E7" s="29">
        <f t="shared" si="0"/>
        <v>50.8</v>
      </c>
      <c r="F7" s="29">
        <f t="shared" si="0"/>
        <v>50.9</v>
      </c>
      <c r="G7" s="29">
        <f t="shared" si="0"/>
        <v>50.9</v>
      </c>
      <c r="H7" s="26">
        <v>2</v>
      </c>
    </row>
    <row r="8" spans="1:8" x14ac:dyDescent="0.7">
      <c r="A8" s="30" t="s">
        <v>93</v>
      </c>
      <c r="B8" s="31">
        <v>50.639099999999999</v>
      </c>
      <c r="C8" s="31">
        <v>50.5</v>
      </c>
      <c r="D8" s="31">
        <v>50.7</v>
      </c>
      <c r="E8" s="31">
        <v>50.8</v>
      </c>
      <c r="F8" s="31">
        <v>50.9</v>
      </c>
      <c r="G8" s="31">
        <v>50.9</v>
      </c>
      <c r="H8" s="26">
        <v>3</v>
      </c>
    </row>
    <row r="9" spans="1:8" x14ac:dyDescent="0.7">
      <c r="A9" s="30" t="s">
        <v>94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26">
        <v>4</v>
      </c>
    </row>
    <row r="10" spans="1:8" x14ac:dyDescent="0.7">
      <c r="A10" s="30" t="s">
        <v>95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26">
        <v>5</v>
      </c>
    </row>
    <row r="11" spans="1:8" x14ac:dyDescent="0.7">
      <c r="A11" s="30" t="s">
        <v>96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26">
        <v>6</v>
      </c>
    </row>
    <row r="12" spans="1:8" x14ac:dyDescent="0.7">
      <c r="A12" s="30" t="s">
        <v>97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26">
        <v>7</v>
      </c>
    </row>
    <row r="13" spans="1:8" x14ac:dyDescent="0.7">
      <c r="A13" s="30" t="s">
        <v>98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26">
        <v>8</v>
      </c>
    </row>
    <row r="14" spans="1:8" x14ac:dyDescent="0.7">
      <c r="A14" s="30" t="s">
        <v>99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26">
        <v>9</v>
      </c>
    </row>
    <row r="15" spans="1:8" x14ac:dyDescent="0.7">
      <c r="A15" s="30" t="s">
        <v>100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26">
        <v>10</v>
      </c>
    </row>
    <row r="16" spans="1:8" x14ac:dyDescent="0.7">
      <c r="A16" s="28" t="s">
        <v>101</v>
      </c>
      <c r="B16" s="32">
        <f t="shared" ref="B16:G16" si="1">B6+B7</f>
        <v>54.161799999999999</v>
      </c>
      <c r="C16" s="32">
        <f t="shared" si="1"/>
        <v>55.210900000000002</v>
      </c>
      <c r="D16" s="32">
        <f t="shared" si="1"/>
        <v>55.410900000000005</v>
      </c>
      <c r="E16" s="32">
        <f t="shared" si="1"/>
        <v>55.510899999999999</v>
      </c>
      <c r="F16" s="32">
        <f t="shared" si="1"/>
        <v>55.610900000000001</v>
      </c>
      <c r="G16" s="32">
        <f t="shared" si="1"/>
        <v>55.610900000000001</v>
      </c>
      <c r="H16" s="26">
        <v>11</v>
      </c>
    </row>
    <row r="17" spans="1:10" x14ac:dyDescent="0.7">
      <c r="A17" s="28" t="s">
        <v>102</v>
      </c>
      <c r="B17" s="33">
        <f t="shared" ref="B17:G17" si="2">SUM(B18:B22)</f>
        <v>0</v>
      </c>
      <c r="C17" s="33">
        <f t="shared" si="2"/>
        <v>0</v>
      </c>
      <c r="D17" s="33">
        <f t="shared" si="2"/>
        <v>0</v>
      </c>
      <c r="E17" s="33">
        <f t="shared" si="2"/>
        <v>0</v>
      </c>
      <c r="F17" s="33">
        <f t="shared" si="2"/>
        <v>0</v>
      </c>
      <c r="G17" s="33">
        <f t="shared" si="2"/>
        <v>0</v>
      </c>
      <c r="H17" s="26">
        <v>12</v>
      </c>
    </row>
    <row r="18" spans="1:10" x14ac:dyDescent="0.7">
      <c r="A18" s="30" t="s">
        <v>103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26">
        <v>13</v>
      </c>
    </row>
    <row r="19" spans="1:10" x14ac:dyDescent="0.7">
      <c r="A19" s="30" t="s">
        <v>104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26">
        <v>14</v>
      </c>
    </row>
    <row r="20" spans="1:10" x14ac:dyDescent="0.7">
      <c r="A20" s="34" t="s">
        <v>105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26">
        <v>15</v>
      </c>
    </row>
    <row r="21" spans="1:10" x14ac:dyDescent="0.7">
      <c r="A21" s="30" t="s">
        <v>106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26">
        <v>16</v>
      </c>
    </row>
    <row r="22" spans="1:10" x14ac:dyDescent="0.7">
      <c r="A22" s="30" t="s">
        <v>107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26">
        <v>17</v>
      </c>
    </row>
    <row r="23" spans="1:10" x14ac:dyDescent="0.7">
      <c r="A23" s="28" t="s">
        <v>108</v>
      </c>
      <c r="B23" s="33">
        <f t="shared" ref="B23:G23" si="3">B16-B17</f>
        <v>54.161799999999999</v>
      </c>
      <c r="C23" s="33">
        <f t="shared" si="3"/>
        <v>55.210900000000002</v>
      </c>
      <c r="D23" s="33">
        <f t="shared" si="3"/>
        <v>55.410900000000005</v>
      </c>
      <c r="E23" s="33">
        <f t="shared" si="3"/>
        <v>55.510899999999999</v>
      </c>
      <c r="F23" s="33">
        <f t="shared" si="3"/>
        <v>55.610900000000001</v>
      </c>
      <c r="G23" s="33">
        <f t="shared" si="3"/>
        <v>55.610900000000001</v>
      </c>
      <c r="H23" s="26">
        <v>18</v>
      </c>
    </row>
    <row r="24" spans="1:10" x14ac:dyDescent="0.7">
      <c r="A24" s="35" t="s">
        <v>109</v>
      </c>
      <c r="B24" s="36">
        <f t="shared" ref="B24:G24" si="4">B25+B28</f>
        <v>49.450899999999997</v>
      </c>
      <c r="C24" s="36">
        <f t="shared" si="4"/>
        <v>50.5</v>
      </c>
      <c r="D24" s="36">
        <f t="shared" si="4"/>
        <v>50.7</v>
      </c>
      <c r="E24" s="36">
        <f t="shared" si="4"/>
        <v>50.8</v>
      </c>
      <c r="F24" s="36">
        <f t="shared" si="4"/>
        <v>50.9</v>
      </c>
      <c r="G24" s="36">
        <f t="shared" si="4"/>
        <v>50.9</v>
      </c>
      <c r="H24" s="26">
        <v>19</v>
      </c>
    </row>
    <row r="25" spans="1:10" x14ac:dyDescent="0.7">
      <c r="A25" s="30" t="s">
        <v>110</v>
      </c>
      <c r="B25" s="37">
        <f t="shared" ref="B25:G25" si="5">B26+B27</f>
        <v>0</v>
      </c>
      <c r="C25" s="37">
        <f t="shared" si="5"/>
        <v>0</v>
      </c>
      <c r="D25" s="37">
        <f t="shared" si="5"/>
        <v>0</v>
      </c>
      <c r="E25" s="37">
        <f t="shared" si="5"/>
        <v>0</v>
      </c>
      <c r="F25" s="37">
        <f t="shared" si="5"/>
        <v>0</v>
      </c>
      <c r="G25" s="37">
        <f t="shared" si="5"/>
        <v>0</v>
      </c>
      <c r="H25" s="26">
        <v>20</v>
      </c>
    </row>
    <row r="26" spans="1:10" x14ac:dyDescent="0.7">
      <c r="A26" s="38" t="s">
        <v>111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26">
        <v>21</v>
      </c>
    </row>
    <row r="27" spans="1:10" x14ac:dyDescent="0.7">
      <c r="A27" s="38" t="s">
        <v>112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26">
        <v>22</v>
      </c>
    </row>
    <row r="28" spans="1:10" x14ac:dyDescent="0.7">
      <c r="A28" s="30" t="s">
        <v>113</v>
      </c>
      <c r="B28" s="37">
        <f t="shared" ref="B28:G28" si="6">B29+B30</f>
        <v>49.450899999999997</v>
      </c>
      <c r="C28" s="37">
        <f t="shared" si="6"/>
        <v>50.5</v>
      </c>
      <c r="D28" s="37">
        <f t="shared" si="6"/>
        <v>50.7</v>
      </c>
      <c r="E28" s="37">
        <f t="shared" si="6"/>
        <v>50.8</v>
      </c>
      <c r="F28" s="37">
        <f t="shared" si="6"/>
        <v>50.9</v>
      </c>
      <c r="G28" s="37">
        <f t="shared" si="6"/>
        <v>50.9</v>
      </c>
      <c r="H28" s="26">
        <v>23</v>
      </c>
    </row>
    <row r="29" spans="1:10" x14ac:dyDescent="0.7">
      <c r="A29" s="38" t="s">
        <v>114</v>
      </c>
      <c r="B29" s="31">
        <v>49.450899999999997</v>
      </c>
      <c r="C29" s="31">
        <v>50.5</v>
      </c>
      <c r="D29" s="31">
        <v>50.7</v>
      </c>
      <c r="E29" s="31">
        <v>50.8</v>
      </c>
      <c r="F29" s="31">
        <v>50.9</v>
      </c>
      <c r="G29" s="31">
        <v>50.9</v>
      </c>
      <c r="H29" s="26">
        <v>24</v>
      </c>
    </row>
    <row r="30" spans="1:10" x14ac:dyDescent="0.7">
      <c r="A30" s="38" t="s">
        <v>115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26">
        <v>25</v>
      </c>
    </row>
    <row r="31" spans="1:10" x14ac:dyDescent="0.7">
      <c r="A31" s="39" t="s">
        <v>116</v>
      </c>
      <c r="B31" s="40">
        <f t="shared" ref="B31:G31" si="7">B23-B24</f>
        <v>4.7109000000000023</v>
      </c>
      <c r="C31" s="40">
        <f t="shared" si="7"/>
        <v>4.7109000000000023</v>
      </c>
      <c r="D31" s="40">
        <f t="shared" si="7"/>
        <v>4.7109000000000023</v>
      </c>
      <c r="E31" s="40">
        <f t="shared" si="7"/>
        <v>4.7109000000000023</v>
      </c>
      <c r="F31" s="40">
        <f t="shared" si="7"/>
        <v>4.7109000000000023</v>
      </c>
      <c r="G31" s="40">
        <f t="shared" si="7"/>
        <v>4.7109000000000023</v>
      </c>
      <c r="H31" s="26">
        <v>26</v>
      </c>
    </row>
    <row r="32" spans="1:10" hidden="1" x14ac:dyDescent="0.7">
      <c r="A32" s="273" t="s">
        <v>117</v>
      </c>
      <c r="B32" s="274"/>
      <c r="C32" s="274"/>
      <c r="D32" s="274"/>
      <c r="E32" s="274"/>
      <c r="F32" s="274"/>
      <c r="G32" s="274"/>
      <c r="H32" s="26">
        <v>27</v>
      </c>
      <c r="I32" s="41"/>
      <c r="J32" s="41"/>
    </row>
  </sheetData>
  <mergeCells count="7">
    <mergeCell ref="A32:G32"/>
    <mergeCell ref="A1:G1"/>
    <mergeCell ref="C2:G2"/>
    <mergeCell ref="E3:G3"/>
    <mergeCell ref="A4:A5"/>
    <mergeCell ref="B4:B5"/>
    <mergeCell ref="C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work sheet</vt:lpstr>
      <vt:lpstr>พรบ70</vt:lpstr>
      <vt:lpstr>หลักรองย่อย1</vt:lpstr>
      <vt:lpstr>หลักรองย่อย2</vt:lpstr>
      <vt:lpstr>หลักรองย่อย3</vt:lpstr>
      <vt:lpstr>เงินนอกงบประมาณ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MIIX510_Lenovo</dc:creator>
  <cp:lastModifiedBy>Win11Pro</cp:lastModifiedBy>
  <cp:lastPrinted>2025-09-01T03:32:51Z</cp:lastPrinted>
  <dcterms:created xsi:type="dcterms:W3CDTF">2024-07-21T09:19:56Z</dcterms:created>
  <dcterms:modified xsi:type="dcterms:W3CDTF">2026-09-04T02:00:41Z</dcterms:modified>
</cp:coreProperties>
</file>